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33" activeTab="37"/>
  </bookViews>
  <sheets>
    <sheet name="Transmission-Index" sheetId="2" r:id="rId1"/>
    <sheet name="Annexure-I SH 1-4" sheetId="3" r:id="rId2"/>
    <sheet name="Annexure-I SH 2-4" sheetId="4" r:id="rId3"/>
    <sheet name="Annexure-I SH 3-4" sheetId="54" r:id="rId4"/>
    <sheet name="Annexure-I SH 4-4 f" sheetId="52" r:id="rId5"/>
    <sheet name="Annexure-II SH 1-3" sheetId="7" r:id="rId6"/>
    <sheet name="Annexure-II SH 2-3 " sheetId="8" r:id="rId7"/>
    <sheet name="Annexure-III SH 1-3  " sheetId="9" r:id="rId8"/>
    <sheet name="DTPS-Anx-IV " sheetId="53" r:id="rId9"/>
    <sheet name="Annexure-VA (2)" sheetId="56" r:id="rId10"/>
    <sheet name="Annexure-VB (2)" sheetId="57" r:id="rId11"/>
    <sheet name="Annexure-V (C)" sheetId="21" r:id="rId12"/>
    <sheet name="Annexure VI(A)" sheetId="55" r:id="rId13"/>
    <sheet name="Annexure VI- (B-1)f" sheetId="17" r:id="rId14"/>
    <sheet name="Annexure  VI-B(II)" sheetId="18" r:id="rId15"/>
    <sheet name="O&amp;M Expenses 2012-17" sheetId="5" r:id="rId16"/>
    <sheet name="Annexure VI-B(II)" sheetId="23" r:id="rId17"/>
    <sheet name="Annexure VI-B(III)" sheetId="24" r:id="rId18"/>
    <sheet name="Annexure-VI (C)" sheetId="25" r:id="rId19"/>
    <sheet name="Annexure-VI (D)" sheetId="26" r:id="rId20"/>
    <sheet name="Annexure-VII" sheetId="27" r:id="rId21"/>
    <sheet name="Annexure-VIII" sheetId="28" r:id="rId22"/>
    <sheet name="Annexure-IX  (2)" sheetId="58" r:id="rId23"/>
    <sheet name="Annexure-X" sheetId="30" r:id="rId24"/>
    <sheet name="Annexure-XI (2)" sheetId="59" r:id="rId25"/>
    <sheet name="Annexure-XII (A)" sheetId="32" r:id="rId26"/>
    <sheet name="Annexure-XII (B)" sheetId="33" r:id="rId27"/>
    <sheet name="Annexure-XII (C) (2)" sheetId="60" r:id="rId28"/>
    <sheet name="Annexure-XIII (A)" sheetId="35" r:id="rId29"/>
    <sheet name="Annexure-XIII (B)" sheetId="36" r:id="rId30"/>
    <sheet name="Annexure-XIII (C)" sheetId="37" r:id="rId31"/>
    <sheet name="Annexure- XIV  (2)" sheetId="61" r:id="rId32"/>
    <sheet name="Annexure- XV" sheetId="39" r:id="rId33"/>
    <sheet name="Annexure-XVI" sheetId="40" r:id="rId34"/>
    <sheet name="Annexure XVI A" sheetId="41" r:id="rId35"/>
    <sheet name="Annexure-XVII" sheetId="42" r:id="rId36"/>
    <sheet name="Annexure-XVIII" sheetId="43" r:id="rId37"/>
    <sheet name="Annexure-XIX" sheetId="44" r:id="rId38"/>
    <sheet name="Sheet5" sheetId="45" r:id="rId39"/>
  </sheets>
  <externalReferences>
    <externalReference r:id="rId40"/>
    <externalReference r:id="rId41"/>
  </externalReferences>
  <definedNames>
    <definedName name="BTPS_ANX" localSheetId="31">#REF!</definedName>
    <definedName name="BTPS_ANX" localSheetId="22">#REF!</definedName>
    <definedName name="BTPS_ANX" localSheetId="9">#REF!</definedName>
    <definedName name="BTPS_ANX" localSheetId="10">#REF!</definedName>
    <definedName name="BTPS_ANX" localSheetId="24">#REF!</definedName>
    <definedName name="BTPS_ANX" localSheetId="27">#REF!</definedName>
    <definedName name="BTPS_ANX">#REF!</definedName>
    <definedName name="BTPS_VIA" localSheetId="31">#REF!</definedName>
    <definedName name="BTPS_VIA" localSheetId="22">#REF!</definedName>
    <definedName name="BTPS_VIA" localSheetId="9">#REF!</definedName>
    <definedName name="BTPS_VIA" localSheetId="10">#REF!</definedName>
    <definedName name="BTPS_VIA" localSheetId="24">#REF!</definedName>
    <definedName name="BTPS_VIA" localSheetId="27">#REF!</definedName>
    <definedName name="BTPS_VIA">#REF!</definedName>
    <definedName name="CTPS_ANX" localSheetId="31">#REF!</definedName>
    <definedName name="CTPS_ANX" localSheetId="22">#REF!</definedName>
    <definedName name="CTPS_ANX" localSheetId="9">#REF!</definedName>
    <definedName name="CTPS_ANX" localSheetId="10">#REF!</definedName>
    <definedName name="CTPS_ANX" localSheetId="24">#REF!</definedName>
    <definedName name="CTPS_ANX" localSheetId="27">#REF!</definedName>
    <definedName name="CTPS_ANX">#REF!</definedName>
    <definedName name="Date">[1]Input!$A:$A</definedName>
    <definedName name="DS1_SG">[1]Input!$MH:$MH</definedName>
    <definedName name="DTPS_ANX" localSheetId="12">'Annexure VI(A)'!$B$68:$H$105</definedName>
    <definedName name="DTPS_ANX">#REF!</definedName>
    <definedName name="MTPS_ANX">#REF!</definedName>
    <definedName name="_xlnm.Print_Area" localSheetId="14">'Annexure  VI-B(II)'!$B$3:$K$113</definedName>
    <definedName name="_xlnm.Print_Area" localSheetId="13">'Annexure VI- (B-1)f'!$B$3:$J$118</definedName>
    <definedName name="_xlnm.Print_Area" localSheetId="1">'Annexure-I SH 1-4'!$B$3:$I$49</definedName>
    <definedName name="_xlnm.Print_Area" localSheetId="2">'Annexure-I SH 2-4'!$B$3:$J$66</definedName>
    <definedName name="_xlnm.Print_Area" localSheetId="3">'Annexure-I SH 3-4'!$B$1:$AI$22</definedName>
    <definedName name="_xlnm.Print_Area" localSheetId="4">'Annexure-I SH 4-4 f'!$B$3:$I$21</definedName>
    <definedName name="_xlnm.Print_Area" localSheetId="5">'Annexure-II SH 1-3'!$B$3:$I$29</definedName>
    <definedName name="_xlnm.Print_Area" localSheetId="6">'Annexure-II SH 2-3 '!$B$3:$I$70</definedName>
    <definedName name="_xlnm.Print_Area" localSheetId="7">'Annexure-III SH 1-3  '!$B$3:$I$89</definedName>
    <definedName name="_xlnm.Print_Area" localSheetId="9">'Annexure-VA (2)'!$B$3:$I$152</definedName>
    <definedName name="_xlnm.Print_Area" localSheetId="10">'Annexure-VB (2)'!$B$3:$I$35</definedName>
    <definedName name="_xlnm.Print_Area" localSheetId="8">'DTPS-Anx-IV '!$B$2:$H$42</definedName>
    <definedName name="_xlnm.Print_Area" localSheetId="0">'Transmission-Index'!$B$2:$C$29</definedName>
  </definedNames>
  <calcPr calcId="125725" iterate="1"/>
</workbook>
</file>

<file path=xl/calcChain.xml><?xml version="1.0" encoding="utf-8"?>
<calcChain xmlns="http://schemas.openxmlformats.org/spreadsheetml/2006/main">
  <c r="O15" i="44"/>
  <c r="N15"/>
  <c r="M15"/>
  <c r="L15"/>
  <c r="K15"/>
  <c r="J15"/>
  <c r="I15"/>
  <c r="H15"/>
  <c r="G15"/>
  <c r="F15"/>
  <c r="O12"/>
  <c r="N12"/>
  <c r="M12"/>
  <c r="L12"/>
  <c r="K12"/>
  <c r="J12"/>
  <c r="I12"/>
  <c r="H12"/>
  <c r="G12"/>
  <c r="F12"/>
  <c r="O11"/>
  <c r="N11"/>
  <c r="M11"/>
  <c r="L11"/>
  <c r="K11"/>
  <c r="J11"/>
  <c r="I11"/>
  <c r="H11"/>
  <c r="G11"/>
  <c r="F11"/>
  <c r="P55"/>
  <c r="O55"/>
  <c r="N55"/>
  <c r="M55"/>
  <c r="L55"/>
  <c r="K55"/>
  <c r="J55"/>
  <c r="I55"/>
  <c r="P52"/>
  <c r="O52"/>
  <c r="N52"/>
  <c r="M52"/>
  <c r="L52"/>
  <c r="K52"/>
  <c r="J52"/>
  <c r="I52"/>
  <c r="P49"/>
  <c r="O49"/>
  <c r="N49"/>
  <c r="M49"/>
  <c r="L49"/>
  <c r="K49"/>
  <c r="J49"/>
  <c r="I49"/>
  <c r="P46"/>
  <c r="O46"/>
  <c r="N46"/>
  <c r="M46"/>
  <c r="L46"/>
  <c r="K46"/>
  <c r="J46"/>
  <c r="I46"/>
  <c r="P43"/>
  <c r="O43"/>
  <c r="N43"/>
  <c r="M43"/>
  <c r="L43"/>
  <c r="K43"/>
  <c r="J43"/>
  <c r="I43"/>
  <c r="P40"/>
  <c r="O40"/>
  <c r="N40"/>
  <c r="M40"/>
  <c r="L40"/>
  <c r="K40"/>
  <c r="J40"/>
  <c r="I40"/>
  <c r="P37"/>
  <c r="O37"/>
  <c r="N37"/>
  <c r="M37"/>
  <c r="L37"/>
  <c r="K37"/>
  <c r="J37"/>
  <c r="I37"/>
  <c r="K145" i="56"/>
  <c r="L86"/>
  <c r="L87" s="1"/>
  <c r="J14" i="4"/>
  <c r="I14"/>
  <c r="H14"/>
  <c r="G14"/>
  <c r="F14"/>
  <c r="H105" i="55" l="1"/>
  <c r="G105"/>
  <c r="F105"/>
  <c r="E105"/>
  <c r="D105"/>
  <c r="D96"/>
  <c r="H89"/>
  <c r="G89"/>
  <c r="F89"/>
  <c r="E89"/>
  <c r="D89"/>
  <c r="D72"/>
  <c r="H44"/>
  <c r="G44"/>
  <c r="F44"/>
  <c r="E44"/>
  <c r="E46" s="1"/>
  <c r="E48" s="1"/>
  <c r="D44"/>
  <c r="H37"/>
  <c r="H46" s="1"/>
  <c r="H48" s="1"/>
  <c r="G37"/>
  <c r="F37"/>
  <c r="E37"/>
  <c r="D37"/>
  <c r="H28"/>
  <c r="G28"/>
  <c r="F28"/>
  <c r="E28"/>
  <c r="D28"/>
  <c r="F46" l="1"/>
  <c r="F48" s="1"/>
  <c r="D46"/>
  <c r="D48" s="1"/>
  <c r="G46"/>
  <c r="G48" s="1"/>
  <c r="J11" i="4"/>
  <c r="I11"/>
  <c r="H11"/>
  <c r="G11"/>
  <c r="F11"/>
  <c r="J10"/>
  <c r="I10"/>
  <c r="H10"/>
  <c r="G10"/>
  <c r="J8"/>
  <c r="I8"/>
  <c r="H8"/>
  <c r="G8"/>
  <c r="F8"/>
  <c r="I12" i="52" l="1"/>
  <c r="H10"/>
  <c r="H12" s="1"/>
  <c r="G10"/>
  <c r="G12" s="1"/>
  <c r="F10"/>
  <c r="F12" s="1"/>
  <c r="E10"/>
  <c r="E12" s="1"/>
</calcChain>
</file>

<file path=xl/sharedStrings.xml><?xml version="1.0" encoding="utf-8"?>
<sst xmlns="http://schemas.openxmlformats.org/spreadsheetml/2006/main" count="3060" uniqueCount="1319">
  <si>
    <t>2016-17</t>
  </si>
  <si>
    <t>Particulars</t>
  </si>
  <si>
    <t>Units</t>
  </si>
  <si>
    <t>2012-13</t>
  </si>
  <si>
    <t>2013-14</t>
  </si>
  <si>
    <t>2014-15</t>
  </si>
  <si>
    <t>2015-16</t>
  </si>
  <si>
    <t>Name of Company</t>
  </si>
  <si>
    <t>Installed Capacity and Configuration</t>
  </si>
  <si>
    <t>MW</t>
  </si>
  <si>
    <t>Circulating water system</t>
  </si>
  <si>
    <t>Closed Cycle or Open Cycle</t>
  </si>
  <si>
    <t>Any other Site specific feature</t>
  </si>
  <si>
    <t>Fuels :</t>
  </si>
  <si>
    <t>8.1.1</t>
  </si>
  <si>
    <t>MT</t>
  </si>
  <si>
    <t>8.1.2</t>
  </si>
  <si>
    <t>Imported</t>
  </si>
  <si>
    <t>8.1.3</t>
  </si>
  <si>
    <t>km</t>
  </si>
  <si>
    <t>8.1.4</t>
  </si>
  <si>
    <t>Mode of Transport</t>
  </si>
  <si>
    <t>8.1.5</t>
  </si>
  <si>
    <t>8.1.6</t>
  </si>
  <si>
    <t>8.1.7</t>
  </si>
  <si>
    <t>8.1.8</t>
  </si>
  <si>
    <t>8.2.1</t>
  </si>
  <si>
    <t>8.2.2</t>
  </si>
  <si>
    <t>Sources of supply</t>
  </si>
  <si>
    <t>8.2.3</t>
  </si>
  <si>
    <t>8.2.4</t>
  </si>
  <si>
    <t>8.2.5</t>
  </si>
  <si>
    <t>8.2.6</t>
  </si>
  <si>
    <t>8.2.7</t>
  </si>
  <si>
    <t>8.2.8</t>
  </si>
  <si>
    <t>Cost of Spares :</t>
  </si>
  <si>
    <t>Cost of Spares capitalized in the books of accounts</t>
  </si>
  <si>
    <t>(Rs. Lakh)</t>
  </si>
  <si>
    <t>Cost of   spares included in capital cost for the purpose of tariff</t>
  </si>
  <si>
    <t>Period</t>
  </si>
  <si>
    <t>Generation :</t>
  </si>
  <si>
    <t>MU</t>
  </si>
  <si>
    <t>-Actual Net Generation Ex-bus</t>
  </si>
  <si>
    <t>-Scheduled Generation Ex-bus</t>
  </si>
  <si>
    <t>Average Declared Capacity (DC)</t>
  </si>
  <si>
    <t>Actual Auxiliary Energy Consumption excluding colony consumption</t>
  </si>
  <si>
    <t>Actual Energy supplied to Colony from the station</t>
  </si>
  <si>
    <t>14.1.1</t>
  </si>
  <si>
    <t>14.1.2</t>
  </si>
  <si>
    <t>14.1.3</t>
  </si>
  <si>
    <t>14.2.1</t>
  </si>
  <si>
    <t>14.2.2</t>
  </si>
  <si>
    <t>14.2.3</t>
  </si>
  <si>
    <t>14.2.4</t>
  </si>
  <si>
    <t>14.2.5</t>
  </si>
  <si>
    <t>14.2.6</t>
  </si>
  <si>
    <t>14.3.1</t>
  </si>
  <si>
    <t>14.3.2</t>
  </si>
  <si>
    <t>14.3.3</t>
  </si>
  <si>
    <t>14.3.4</t>
  </si>
  <si>
    <t>14.4.1</t>
  </si>
  <si>
    <t>14.4.2</t>
  </si>
  <si>
    <t>(%)</t>
  </si>
  <si>
    <t>14.5.1</t>
  </si>
  <si>
    <t>14.5.1.1</t>
  </si>
  <si>
    <t>14.5.1.2</t>
  </si>
  <si>
    <t>14.5.1.3</t>
  </si>
  <si>
    <t>14.5.2</t>
  </si>
  <si>
    <t>14.5.2.1</t>
  </si>
  <si>
    <t>14.5.2.2</t>
  </si>
  <si>
    <t>14.5.2.3</t>
  </si>
  <si>
    <t>Consumption</t>
  </si>
  <si>
    <t>(MT/KL)</t>
  </si>
  <si>
    <t>(MT or KL)</t>
  </si>
  <si>
    <t>Planned Outages</t>
  </si>
  <si>
    <t>(Days)</t>
  </si>
  <si>
    <t>Forced Outages</t>
  </si>
  <si>
    <t>Number of tripping</t>
  </si>
  <si>
    <t>16.4.1</t>
  </si>
  <si>
    <t>Cold Start-up</t>
  </si>
  <si>
    <t>16.4.2</t>
  </si>
  <si>
    <t>Warm Start-up</t>
  </si>
  <si>
    <t>16.4.3</t>
  </si>
  <si>
    <t>Hot start-up</t>
  </si>
  <si>
    <t>Sl.No.</t>
  </si>
  <si>
    <t>Name of Transmission Licensee</t>
  </si>
  <si>
    <t>Power Grid Corporation of India</t>
  </si>
  <si>
    <t>Powerlinks Transmission Ltd.</t>
  </si>
  <si>
    <t>Torrent Power Grid Private Limited</t>
  </si>
  <si>
    <t>Jaypee Power grid Limited (JPPGL)</t>
  </si>
  <si>
    <t>Essar Power Transmission Company Ltd.</t>
  </si>
  <si>
    <t>ParbatiKoldam Transmission Company Ltd.</t>
  </si>
  <si>
    <t>Western Region Transmission (Maharashtra) Pvt. Ltd.</t>
  </si>
  <si>
    <t>Western Region Transmission (Gujarat) Pvt. Ltd.</t>
  </si>
  <si>
    <t>Teestavalley Power Transmission Ltd. New Delhi</t>
  </si>
  <si>
    <t>North East Transmission Company Ltd, New Delhi</t>
  </si>
  <si>
    <t>East-North Inter-connection Company Ltd</t>
  </si>
  <si>
    <t>Cross   Border   Power   Transmission   Company   Limited, Gurgaon</t>
  </si>
  <si>
    <t>Jindal Power Limited, Chhattisgarh</t>
  </si>
  <si>
    <t>Raichur Sholapur Transmission Company Ltd</t>
  </si>
  <si>
    <t>Jabalpur Transmission Company Ltd, New Delhi</t>
  </si>
  <si>
    <t>Bhopal-Dhule Transmission Company Ltd., New Delhi</t>
  </si>
  <si>
    <t>Adani Transmission (India) Limited</t>
  </si>
  <si>
    <t>Kudgi Transmission Limited</t>
  </si>
  <si>
    <t>PowergridVizag Transmission Limited</t>
  </si>
  <si>
    <t>Darbhanga - Motihari Transmission Company Limited</t>
  </si>
  <si>
    <t>Purulia&amp;Kharagpur Transmission Company Limited</t>
  </si>
  <si>
    <t>Patran Transmission Company Limited</t>
  </si>
  <si>
    <t>RAPP Transmission Company Limited</t>
  </si>
  <si>
    <t>NRSS XXXI (B) Transmission Limited</t>
  </si>
  <si>
    <t>NRSS XXIX Transmission Limited</t>
  </si>
  <si>
    <t>List of Transmission Licensee*</t>
  </si>
  <si>
    <t>*Any other transmission licensee for which license has been granted by the CERC</t>
  </si>
  <si>
    <t>Sl. No.</t>
  </si>
  <si>
    <t>Annual Allocation/ Requirement</t>
  </si>
  <si>
    <t>Annexure –I SH 1/4</t>
  </si>
  <si>
    <t>Pro-forma   for   furnishing   Actual   annual   performance / operational   data   for   the coal/lignite based thermal generating stations for the 5-year period from 2012-13 to 2016-17.</t>
  </si>
  <si>
    <t>(Rs per MT or KL)</t>
  </si>
  <si>
    <t>Annexure VI(A)</t>
  </si>
  <si>
    <t>DETAILS OF OPERATION AND MAINTENANCE EXPENSES</t>
  </si>
  <si>
    <t>(To be filled for each of the Thermal /Hydro Generating Station)</t>
  </si>
  <si>
    <t>Name of the Company:</t>
  </si>
  <si>
    <t>(Rs. In Lakhs)</t>
  </si>
  <si>
    <t>ITEM</t>
  </si>
  <si>
    <t>(A)</t>
  </si>
  <si>
    <t>Breakup of O&amp;M expenses :</t>
  </si>
  <si>
    <t>Consumption of Stores and Spares</t>
  </si>
  <si>
    <t>Repair and Maintenance</t>
  </si>
  <si>
    <t>Insurance</t>
  </si>
  <si>
    <t>Security (normal)</t>
  </si>
  <si>
    <t>Additional Security it any on the advise of Govt. Agency/</t>
  </si>
  <si>
    <t>Statutory Authorityf</t>
  </si>
  <si>
    <t>Water Charges</t>
  </si>
  <si>
    <t>Administrative Expenses :</t>
  </si>
  <si>
    <t>- Rent</t>
  </si>
  <si>
    <t>- Electricity Charges</t>
  </si>
  <si>
    <t>- Traveling and conveyance</t>
  </si>
  <si>
    <t>- Communication expenses</t>
  </si>
  <si>
    <t>- Advertising</t>
  </si>
  <si>
    <t>- Foundation laying and inauguration</t>
  </si>
  <si>
    <t>- Donations</t>
  </si>
  <si>
    <t>- Entertainment</t>
  </si>
  <si>
    <t>-Filing Fees</t>
  </si>
  <si>
    <t>Sub-Total (Administrative Expenses)</t>
  </si>
  <si>
    <t>Employee Cost</t>
  </si>
  <si>
    <t>-Salaries, wages and allowances</t>
  </si>
  <si>
    <t>-Staff welfare expenses</t>
  </si>
  <si>
    <t>-Productivity linked incentive</t>
  </si>
  <si>
    <t>- Expenditure on VRS</t>
  </si>
  <si>
    <t>-Ex-gratia</t>
  </si>
  <si>
    <t>-Performance related pay (PRP)</t>
  </si>
  <si>
    <t>Sub-Total (Employee Cost)</t>
  </si>
  <si>
    <t>Loss of store</t>
  </si>
  <si>
    <t>Provisions</t>
  </si>
  <si>
    <t>Prior Period Adjustment , if any</t>
  </si>
  <si>
    <t>Corporate office expenses allocation</t>
  </si>
  <si>
    <t>- Others (Specify items)</t>
  </si>
  <si>
    <t>Total (1 to 12)</t>
  </si>
  <si>
    <t>Revenue/ Recoveries, if any</t>
  </si>
  <si>
    <t>Net Expenses</t>
  </si>
  <si>
    <t>Notes:</t>
  </si>
  <si>
    <t>II.   An annual increase in O&amp;M expenses under a given head in excess of 10% percent should be explained.</t>
  </si>
  <si>
    <t>III. The data should be based on audited balance sheets,duly reconciled and certified.</t>
  </si>
  <si>
    <t>IV. Employee cost should be excluding arrears paid for pay hike/prior period adjustment /payment</t>
  </si>
  <si>
    <t>IV. Details of arrears, if any, pertaining to period prior to the year 2008-09 should be mentioned</t>
  </si>
  <si>
    <t>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</si>
  <si>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</si>
  <si>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</si>
  <si>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</si>
  <si>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VIII Details of Consumptive Water requirement , contracted quantum and actual water consumed</t>
  </si>
  <si>
    <t>with source , rate etc. should be furnished year-wise for Thermal Power Stations</t>
  </si>
  <si>
    <t>X.    Salaries and staff welfare expenses shall be provided into different heads such as pension,</t>
  </si>
  <si>
    <t>gratuity, provident fund, leave encashment. Also provides provision for revision in wage allowance.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</si>
  <si>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</t>
    </r>
  </si>
  <si>
    <r>
      <t xml:space="preserve">above and not claimed /allowed by Commission </t>
    </r>
    <r>
      <rPr>
        <sz val="11"/>
        <color theme="1"/>
        <rFont val="Tahoma"/>
        <family val="2"/>
      </rPr>
      <t>for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</si>
  <si>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</si>
  <si>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>capital spares consumedeach year which were not claimed/allowed in the tariff</t>
    </r>
  </si>
  <si>
    <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</si>
  <si>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Name of the Power Station: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</si>
  <si>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2/4</t>
    </r>
  </si>
  <si>
    <t xml:space="preserve">Details </t>
  </si>
  <si>
    <t>Unit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</si>
  <si>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4/4</t>
    </r>
  </si>
  <si>
    <t>Actual emission</t>
  </si>
  <si>
    <t>Qty Produced</t>
  </si>
  <si>
    <t>Conversion of value added product</t>
  </si>
  <si>
    <t>For making roads &amp; embarkment</t>
  </si>
  <si>
    <t>Land filling</t>
  </si>
  <si>
    <t>Used in plant site in one or other form or used in some other site</t>
  </si>
  <si>
    <t>Cost    of    spares    actually consumed</t>
  </si>
  <si>
    <t>( Rs. Lakh)</t>
  </si>
  <si>
    <t>Average stock of spares</t>
  </si>
  <si>
    <t>(Rs. Lakhs)</t>
  </si>
  <si>
    <t>- Executives</t>
  </si>
  <si>
    <t>- Non Executives</t>
  </si>
  <si>
    <t>- Corporate office</t>
  </si>
  <si>
    <t>Man-MW ratio</t>
  </si>
  <si>
    <t>Man/MW</t>
  </si>
  <si>
    <t>Note :- * Not applicable to lignite based thermal power station.</t>
  </si>
  <si>
    <t>Note:</t>
  </si>
  <si>
    <t>1. List  of  beneficiaries/customers  along  with  allocation  by  GoI  including  variable (allocation of unallocated share) / capacity as contracted shall also be furnished separately.In case  of  two  or  more  secondary  fuels,  information  should  be  furnished  for  each  of  the secondary fuel.</t>
  </si>
  <si>
    <t>2. In  case  of  two  or  more  stages  or  two  or  more  unit  sizes,  information  should  be furnished separately to the extent possible.</t>
  </si>
  <si>
    <t>3. A brief write-up on the methodology to arrive at the above performance &amp; operation parameters should also be furnished.</t>
  </si>
  <si>
    <t>4. Any relevant point or a specific fact having bearing on performance or operating parameters may also be highlighted or brought to the notice of the Commission.</t>
  </si>
  <si>
    <t>5. A note on stock of primary fuel maintained giving details of stacking etc. should be furnished.</t>
  </si>
  <si>
    <t>6. Details of the instances where the generating stations has invoked the 2014 Tariff Regulations blending with imported or open market coal (within the 30% limit of ECR) with/ without consent of beneficiaries.</t>
  </si>
  <si>
    <t>7.   The declared capacity for peak and off peak period should be given separately as per respective RLDC.</t>
  </si>
  <si>
    <t>Detail of Ash utilization % of fly ash produced</t>
  </si>
  <si>
    <t>Number       of       employees deployed in O&amp;M</t>
  </si>
  <si>
    <r>
      <t>Annexure-II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1/3</t>
    </r>
  </si>
  <si>
    <t>Pro-forma for furnishing Actual annual performance/operational data for the Gas/Liquid Fuel based thermal generating stations for the 5 year period from 2012-13 to 2016-17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</si>
  <si>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</si>
  <si>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Name of Station</t>
  </si>
  <si>
    <t>Installed   Capacity   and</t>
  </si>
  <si>
    <t>Configuration</t>
  </si>
  <si>
    <t>Make of Turbine</t>
  </si>
  <si>
    <t>Rated Steam Parameters</t>
  </si>
  <si>
    <t>Average site ambient conditions</t>
  </si>
  <si>
    <t>Main/Primary Fuel</t>
  </si>
  <si>
    <t>Million Cubic meter or MT</t>
  </si>
  <si>
    <t>Transportation Distance of the station from the Sources of supply</t>
  </si>
  <si>
    <t>Rail/Road/Pipeline/Sea</t>
  </si>
  <si>
    <t>Maximum  Station  capability  to stock main/primary fuel</t>
  </si>
  <si>
    <t>Million Cubic meter or MT o Kilo Litre</t>
  </si>
  <si>
    <t>Alternate Fuel :</t>
  </si>
  <si>
    <t>Naptha /HSD/Any other</t>
  </si>
  <si>
    <t>Maximum  Station  capability  to stock secondary fuels</t>
  </si>
  <si>
    <t>Million Cubic meter or MT or Kilo Litre</t>
  </si>
  <si>
    <t>Cost of Spares capitalized in the books</t>
  </si>
  <si>
    <t>Cost of spares included in capital cost for the purpose of tariff</t>
  </si>
  <si>
    <t>Rail/Road/Pipeline /Sea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</si>
  <si>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2/3</t>
    </r>
  </si>
  <si>
    <t>Actual     Gross     Generation     at generator terminals</t>
  </si>
  <si>
    <t>10.1.1</t>
  </si>
  <si>
    <t>Total</t>
  </si>
  <si>
    <t>10.1.2</t>
  </si>
  <si>
    <t>On Gas</t>
  </si>
  <si>
    <t>10.1.3</t>
  </si>
  <si>
    <t>On Naphtha or any other liquid fuel</t>
  </si>
  <si>
    <r>
      <t>Main/Primary Fuel</t>
    </r>
    <r>
      <rPr>
        <sz val="10"/>
        <color theme="1"/>
        <rFont val="Arial"/>
        <family val="2"/>
      </rPr>
      <t xml:space="preserve">* </t>
    </r>
    <r>
      <rPr>
        <b/>
        <sz val="10"/>
        <color theme="1"/>
        <rFont val="Arial"/>
        <family val="2"/>
      </rPr>
      <t>:</t>
    </r>
  </si>
  <si>
    <t>(MCM,</t>
  </si>
  <si>
    <t>MT or KL)</t>
  </si>
  <si>
    <t>Natural Gas</t>
  </si>
  <si>
    <t>APM Gas</t>
  </si>
  <si>
    <t>Non-APM Gas</t>
  </si>
  <si>
    <t>RLNG</t>
  </si>
  <si>
    <t>Liquid Fuel</t>
  </si>
  <si>
    <t>Natural Gas (as received)</t>
  </si>
  <si>
    <t>RLNG (as received)</t>
  </si>
  <si>
    <t>Liquid fuel (as received)</t>
  </si>
  <si>
    <t>Weighted Average Landed Price</t>
  </si>
  <si>
    <t>Percentage of Declared Capacity</t>
  </si>
  <si>
    <t>14.4.3</t>
  </si>
  <si>
    <t>14.4.4</t>
  </si>
  <si>
    <t>Actual  Average  stock maintained for liquid fuel</t>
  </si>
  <si>
    <t>Weighted Average Gross Calorific value (As received)</t>
  </si>
  <si>
    <t>Actual  Average  stock maintained</t>
  </si>
  <si>
    <t>Weighted    average    duration of outages( Unit-wise details)</t>
  </si>
  <si>
    <t>Number of start-ups :</t>
  </si>
  <si>
    <t>Nos.</t>
  </si>
  <si>
    <t>Cost of spares consumed</t>
  </si>
  <si>
    <t>Rs. Lakhs</t>
  </si>
  <si>
    <r>
      <t xml:space="preserve">NOx and other particulate matter emission </t>
    </r>
    <r>
      <rPr>
        <b/>
        <sz val="10"/>
        <color theme="1"/>
        <rFont val="Arial"/>
        <family val="2"/>
      </rPr>
      <t>:</t>
    </r>
  </si>
  <si>
    <t>Design value</t>
  </si>
  <si>
    <t>- Executive</t>
  </si>
  <si>
    <t>- Non Executive</t>
  </si>
  <si>
    <t>Corporate Office</t>
  </si>
  <si>
    <t>1.        List  of  beneficiaries/customers  along  with  allocation  by  GoI  including  (allocation  of unallocated share) / capacity as contracted shall also be furnished separately.</t>
  </si>
  <si>
    <t>2.        In case of two or more alternate fuels, information should be furnished for each of the alternate fuel. Gross generation on generator terminal for different fuel may be based on estimates.</t>
  </si>
  <si>
    <t>3.        In case of two or more stages or two or more unit sizes, information should be furnished separately to the extent possible.</t>
  </si>
  <si>
    <t>4.        A brief write-up on the methodology to arrive at the performance &amp; operation parameters should also be furnished.</t>
  </si>
  <si>
    <t>5.        Any relevant point or a specific fact having bearing on above performance or operating parameters may also be highlighted or brought to the notice of the Commission.</t>
  </si>
  <si>
    <t>6.  If  RLNG , Non APM gas or Liquid fuel is alternate fuel then details should be given under head Alternate fuel.</t>
  </si>
  <si>
    <t>Actual Auxiliary Energy Consumption     excluding colony consumption</t>
  </si>
  <si>
    <t>Average  Declared  Capacity (DC)</t>
  </si>
  <si>
    <t>Weighted Gross Calorific Value (GCV)</t>
  </si>
  <si>
    <t>(kCal /1000 SCM, Kg or Litre )</t>
  </si>
  <si>
    <t>(Rs per MT or KL or 1000)</t>
  </si>
  <si>
    <t>(kCal /Kg or Litre)</t>
  </si>
  <si>
    <t>ppm or mg/Nm3</t>
  </si>
  <si>
    <t>Number of employees deployed in O&amp;M</t>
  </si>
  <si>
    <t>(MW)</t>
  </si>
  <si>
    <t>Station Location</t>
  </si>
  <si>
    <t>Type of Excitation System</t>
  </si>
  <si>
    <t>Live Storage Capacity</t>
  </si>
  <si>
    <t>Rated Head</t>
  </si>
  <si>
    <t>Metres</t>
  </si>
  <si>
    <t>MW Capability at FRL</t>
  </si>
  <si>
    <t>MW Capability at MDDL</t>
  </si>
  <si>
    <t>Cost of spares :</t>
  </si>
  <si>
    <t>Cost  of  spares  capitalized  in</t>
  </si>
  <si>
    <t>books of accounts</t>
  </si>
  <si>
    <t>Cost of spares included in the capital cost for the purpose of</t>
  </si>
  <si>
    <t>tariff</t>
  </si>
  <si>
    <t>Actual   Gross   Generation   at</t>
  </si>
  <si>
    <t>Generator Terminals</t>
  </si>
  <si>
    <t>(MU)</t>
  </si>
  <si>
    <t>Actual Net Generation Ex-bus including free power</t>
  </si>
  <si>
    <t>Scheduled  generation  Ex-bus including free power</t>
  </si>
  <si>
    <t>Actual    Energy    supplied to Colony from the station</t>
  </si>
  <si>
    <t>Average    Declared    Capacity</t>
  </si>
  <si>
    <t>(DC) during the year</t>
  </si>
  <si>
    <r>
      <t>Annexure-III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SH 2/3</t>
    </r>
  </si>
  <si>
    <r>
      <t xml:space="preserve">Weighted Average duration of outages </t>
    </r>
    <r>
      <rPr>
        <b/>
        <sz val="10"/>
        <color theme="1"/>
        <rFont val="Arial"/>
        <family val="2"/>
      </rPr>
      <t>( Unit-wise details)</t>
    </r>
  </si>
  <si>
    <t>Scheduled outages</t>
  </si>
  <si>
    <t>Forced outages</t>
  </si>
  <si>
    <t>Month wise Design Energy</t>
  </si>
  <si>
    <t>Month</t>
  </si>
  <si>
    <t>Design Energy as approved by CEA (MU)</t>
  </si>
  <si>
    <t>April</t>
  </si>
  <si>
    <t>October</t>
  </si>
  <si>
    <t>21-30</t>
  </si>
  <si>
    <t>21-31</t>
  </si>
  <si>
    <t>May</t>
  </si>
  <si>
    <t>November</t>
  </si>
  <si>
    <t>June</t>
  </si>
  <si>
    <t>December</t>
  </si>
  <si>
    <t>July</t>
  </si>
  <si>
    <t>January</t>
  </si>
  <si>
    <t>August</t>
  </si>
  <si>
    <t>February</t>
  </si>
  <si>
    <t>21-28</t>
  </si>
  <si>
    <t>September</t>
  </si>
  <si>
    <t>March</t>
  </si>
  <si>
    <t>Storage Hydro plants shall also furnish actual monthly average peaking generation in MW achieved during the period 2012-13 to 2016-17 against the monthly average peaking capability approved by CEAas per following format:</t>
  </si>
  <si>
    <t>Expected Avg.  of  daily  3-hour  peaking</t>
  </si>
  <si>
    <t>capacity as approved by CEA</t>
  </si>
  <si>
    <t>Actual monthly average of daily 3-hour</t>
  </si>
  <si>
    <t>Pro-forma for furnishing Actual annual performance/operational data for the Hydro Electric generating stations for the 5-year period from 2012-13 to 2016-17</t>
  </si>
  <si>
    <t>Under ground or Surface</t>
  </si>
  <si>
    <t>(Million Cubic)</t>
  </si>
  <si>
    <t>Head at Full Reservoir Level (FRL)</t>
  </si>
  <si>
    <t>Head at Minimum Draw down Level (MDDL)</t>
  </si>
  <si>
    <t>peaking (MW) for the period 2012-13 to 2016-17</t>
  </si>
  <si>
    <r>
      <t>Annexure III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3/3</t>
    </r>
  </si>
  <si>
    <t>1.       List of beneficiaries/customers along with  allocation by GoI including (allocation  of unallocated share) / capacity as contracted should also be furnished separately  for each generating station.</t>
  </si>
  <si>
    <t>2.       Declared Capacity should be as per Regulation 31(3) of CERC Tariff Regulations for the period 2014-19 including month wise information may be furnished.</t>
  </si>
  <si>
    <t>3.       Any  relevant  point  or  a  specific  fact  having  bearing  on  performance  or  operating parameters may also be highlighted or brought to the notice of the Commission.</t>
  </si>
  <si>
    <r>
      <t>Annexure-III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</si>
  <si>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PLANT AVAILABILITY/SCHEDULED PLANT LOAD FACTOR ACHIEVED</t>
  </si>
  <si>
    <t>Annual</t>
  </si>
  <si>
    <t>Annexure-VA</t>
  </si>
  <si>
    <t>Table-1-      Region wise information (average for the year, but otherwise total for the region) for AC     system</t>
  </si>
  <si>
    <t>(nomenclature are as per the highest available voltage level)</t>
  </si>
  <si>
    <t>(No.)</t>
  </si>
  <si>
    <t>Transformation capacity of  A.C. substation in operation</t>
  </si>
  <si>
    <t>Number of bays in each A.C. substation in operation</t>
  </si>
  <si>
    <t>Ckt-km of A.C. lines in operation</t>
  </si>
  <si>
    <r>
      <t>Total    number   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 O&amp;M of</t>
    </r>
  </si>
  <si>
    <t>sub-station</t>
  </si>
  <si>
    <t>(No. &amp;</t>
  </si>
  <si>
    <t>cost)</t>
  </si>
  <si>
    <r>
      <t>Total    number   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 O&amp;M of</t>
    </r>
  </si>
  <si>
    <t>Auxiliary  power  consumption</t>
  </si>
  <si>
    <t>Colony power consumption</t>
  </si>
  <si>
    <t>Spare ICTs/Reactors</t>
  </si>
  <si>
    <t>Spare ISmoothing Reactors</t>
  </si>
  <si>
    <t>Average outage duration for a)   Transmission lines</t>
  </si>
  <si>
    <t>b)   Transformers</t>
  </si>
  <si>
    <t>c)   Reactors</t>
  </si>
  <si>
    <t>1)    765KV</t>
  </si>
  <si>
    <t>2)    400 KV</t>
  </si>
  <si>
    <t>3)    220 KV</t>
  </si>
  <si>
    <t>(hours/  year)</t>
  </si>
  <si>
    <t>Cost of Initial spares (for S/S)</t>
  </si>
  <si>
    <t>b)   In Stock:</t>
  </si>
  <si>
    <t>(Rs in</t>
  </si>
  <si>
    <t>lakh)</t>
  </si>
  <si>
    <t>Cost of O&amp;M spares Consumed</t>
  </si>
  <si>
    <t>(nomenclature are as per the</t>
  </si>
  <si>
    <t>highest available voltage level)</t>
  </si>
  <si>
    <t>Cost of Initial spares (for Lines)</t>
  </si>
  <si>
    <t>b)     In Stock</t>
  </si>
  <si>
    <t>c ) Cost of initial spares consumed</t>
  </si>
  <si>
    <r>
      <t>*</t>
    </r>
    <r>
      <rPr>
        <sz val="10"/>
        <color theme="1"/>
        <rFont val="Arial"/>
        <family val="2"/>
      </rPr>
      <t>Executive &amp; non-executive/ contract labour</t>
    </r>
  </si>
  <si>
    <t>c)   Cost of initial spares consumed in sub- station:</t>
  </si>
  <si>
    <t>Table-2-                Station wise information (average for the year) for HVDC system</t>
  </si>
  <si>
    <t>.</t>
  </si>
  <si>
    <r>
      <t>Total number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</t>
    </r>
  </si>
  <si>
    <t>sub-station O&amp;M</t>
  </si>
  <si>
    <r>
      <t>Total number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</t>
    </r>
  </si>
  <si>
    <t>O&amp;M of Transmission</t>
  </si>
  <si>
    <t>Auxiliary power consumption</t>
  </si>
  <si>
    <t>(excluding colony power)</t>
  </si>
  <si>
    <t>Outage duration</t>
  </si>
  <si>
    <t>Pole-days</t>
  </si>
  <si>
    <t>Load curtailment</t>
  </si>
  <si>
    <t>MW – days</t>
  </si>
  <si>
    <t>c)   Consumed</t>
  </si>
  <si>
    <t>(Rs. in lakh)</t>
  </si>
  <si>
    <t>Cost of O&amp;M spares consumed</t>
  </si>
  <si>
    <t>(Rs. in</t>
  </si>
  <si>
    <t>Cost of initial spares 
a)   Capitalized
 b)   In Stock</t>
  </si>
  <si>
    <t>Annexure -VB</t>
  </si>
  <si>
    <t>Pro-forma   for   furnishing   Actual   annual   performance/operational   data   for   the communication system for the 5-year period from 2012-13  to 2016-17</t>
  </si>
  <si>
    <t>system</t>
  </si>
  <si>
    <t>Number of Wideband Communication Nodes in operation</t>
  </si>
  <si>
    <t>Number of PLCC links</t>
  </si>
  <si>
    <t>Number of OPGW links</t>
  </si>
  <si>
    <t>(hours/year)</t>
  </si>
  <si>
    <t>Number of PMU installed in the region</t>
  </si>
  <si>
    <t>Annexure-VII</t>
  </si>
  <si>
    <t>Details of operation &amp; Maintenance expenses (to be filled by each Hydro generating station)</t>
  </si>
  <si>
    <t>Break up of O&amp;M expenses</t>
  </si>
  <si>
    <t>Consumption of stores &amp; spares</t>
  </si>
  <si>
    <t>For Dam , Intake, WCS, De-</t>
  </si>
  <si>
    <t>silting chamber</t>
  </si>
  <si>
    <t>For Power House and all other</t>
  </si>
  <si>
    <t>works</t>
  </si>
  <si>
    <t>Sub-Total (Repair and</t>
  </si>
  <si>
    <t>Maintenance)</t>
  </si>
  <si>
    <t>Security</t>
  </si>
  <si>
    <t>Administrative expenses</t>
  </si>
  <si>
    <t>Rent</t>
  </si>
  <si>
    <t>Electricity charges</t>
  </si>
  <si>
    <t>Traveling &amp; conveyance</t>
  </si>
  <si>
    <t>Communication</t>
  </si>
  <si>
    <t>Advertising</t>
  </si>
  <si>
    <t>Donations</t>
  </si>
  <si>
    <t>Entertainment</t>
  </si>
  <si>
    <t>Sub-total (Admn expenses)</t>
  </si>
  <si>
    <t>Employee cost</t>
  </si>
  <si>
    <t>Staff welfare expenses</t>
  </si>
  <si>
    <t>Productivity linked incentive</t>
  </si>
  <si>
    <t>Expenditure on VRS</t>
  </si>
  <si>
    <t>Ex-gratia</t>
  </si>
  <si>
    <t>Performance related pay (PRP)</t>
  </si>
  <si>
    <t>Sub-total (Employee cost)</t>
  </si>
  <si>
    <t>Loss of stores</t>
  </si>
  <si>
    <t>Allocation of Corporate office</t>
  </si>
  <si>
    <t>expenses</t>
  </si>
  <si>
    <t>Other expenses (Specify items)</t>
  </si>
  <si>
    <t>Total  (1 to 10)</t>
  </si>
  <si>
    <t>Revenue/Recoveries, if any</t>
  </si>
  <si>
    <t>Net expenses</t>
  </si>
  <si>
    <r>
      <t xml:space="preserve">Capital spares consumed </t>
    </r>
    <r>
      <rPr>
        <b/>
        <sz val="10.5"/>
        <color theme="1"/>
        <rFont val="Arial"/>
        <family val="2"/>
      </rPr>
      <t>not</t>
    </r>
  </si>
  <si>
    <r>
      <t xml:space="preserve">included in (A) (1) above and not claimed /allowed by Commission </t>
    </r>
    <r>
      <rPr>
        <sz val="10.5"/>
        <color theme="1"/>
        <rFont val="Arial"/>
        <family val="2"/>
      </rPr>
      <t>for capitalisation</t>
    </r>
  </si>
  <si>
    <t>Number of employees:</t>
  </si>
  <si>
    <t>Executives</t>
  </si>
  <si>
    <t>Non- Executives</t>
  </si>
  <si>
    <t>Man-MW ratio (Man/MW)</t>
  </si>
  <si>
    <t>Non Executives</t>
  </si>
  <si>
    <t>Year-wise audited actual O&amp;M expenses submitted for the period 2012-13 to 2016-17 should be clearly indicating the following:</t>
  </si>
  <si>
    <t>(i)Explanation / Justification for year to year variation of more than (±) 10% in any head of O&amp;M</t>
  </si>
  <si>
    <t>expenses.</t>
  </si>
  <si>
    <t>(ii) Details of expenditure under the head "Others".</t>
  </si>
  <si>
    <t>(iii) Details of the amount indicated under the head "Revenues/Recoveries".</t>
  </si>
  <si>
    <t>(iv) Details of arrears and prior period adjustments included in the data for the period 2012-13 to 2016-17, if any, pertaining to period prior to the year 2012-13 should be mentioned separately in the following format:</t>
  </si>
  <si>
    <t>Sl.</t>
  </si>
  <si>
    <t>No.</t>
  </si>
  <si>
    <t>(v) Separately furnish the details of abnormal expenses, if any.</t>
  </si>
  <si>
    <t>(vi)  Future provisions pertaining to period beyond 2016-17 made in the employee cost or any other head during</t>
  </si>
  <si>
    <t>2012-13 to 2016-17 towards wage revision/arrears or for any other reason shall be provided separately.</t>
  </si>
  <si>
    <t>Annexure VI- (B-1)</t>
  </si>
  <si>
    <t>Details of Operation &amp; maintenance expenses of Transmission O &amp; M service (To be filled for each of the transmission region)</t>
  </si>
  <si>
    <t>Name of the Transmission System Region</t>
  </si>
  <si>
    <t>Sr.No.</t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</si>
  <si>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</si>
  <si>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</si>
  <si>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</si>
  <si>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</si>
  <si>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</si>
  <si>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</si>
  <si>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</si>
  <si>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</si>
  <si>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</si>
  <si>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</si>
  <si>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</si>
  <si>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</si>
  <si>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</si>
  <si>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7)</t>
  </si>
  <si>
    <t>8)</t>
  </si>
  <si>
    <t>Other expenses, if any (please provide details)</t>
  </si>
  <si>
    <t>Sub-total( R&amp;MExpenses)</t>
  </si>
  <si>
    <t>Administrative &amp; General Expenses:</t>
  </si>
  <si>
    <t>Security (General other than special)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</si>
  <si>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</si>
  <si>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</si>
  <si>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</si>
  <si>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</si>
  <si>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</si>
  <si>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</si>
  <si>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</si>
  <si>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</si>
  <si>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</si>
  <si>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</si>
  <si>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</si>
  <si>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</si>
  <si>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</si>
  <si>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</si>
  <si>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</si>
  <si>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`14)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</si>
  <si>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</si>
  <si>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</si>
  <si>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</si>
  <si>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</si>
  <si>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</si>
  <si>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</si>
  <si>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</si>
  <si>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</si>
  <si>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</si>
  <si>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</si>
  <si>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</si>
  <si>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</si>
  <si>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</si>
  <si>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</si>
  <si>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</si>
  <si>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</si>
  <si>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</si>
  <si>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</si>
  <si>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</si>
  <si>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</si>
  <si>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</si>
  <si>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</si>
  <si>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</si>
  <si>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</si>
  <si>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</si>
  <si>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</si>
  <si>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</si>
  <si>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</si>
  <si>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</si>
  <si>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Sub-total(A&amp;G Expenses)</t>
  </si>
  <si>
    <t>Employee Expenses</t>
  </si>
  <si>
    <t>Salaries, wages and allowances</t>
  </si>
  <si>
    <t>a)  Contribution to Provident and other funds</t>
  </si>
  <si>
    <t>d)  Employee Medical Expenses</t>
  </si>
  <si>
    <t>e)  Liveries and Uniforms</t>
  </si>
  <si>
    <t>g)  Others</t>
  </si>
  <si>
    <t>Any other expenses</t>
  </si>
  <si>
    <t>Provisions (furnish details separately)</t>
  </si>
  <si>
    <t>Prior Period Adjustment , if any (furnish details separately)</t>
  </si>
  <si>
    <t>Sub-total( Employee Expenses)</t>
  </si>
  <si>
    <t>Additional /Specific Security it any on the advise of Govt. Agency/ Statutory Authority/ any other reasons</t>
  </si>
  <si>
    <t>Loss of store/Disposal/Write off</t>
  </si>
  <si>
    <t>Provisions (other than above)</t>
  </si>
  <si>
    <t>Prior Period Adjustment , if any (not covered above)</t>
  </si>
  <si>
    <t>(i)             Transmission O&amp;M Service</t>
  </si>
  <si>
    <t>(ii)            Projects under construction</t>
  </si>
  <si>
    <t>(iii)           ULDC –Communication</t>
  </si>
  <si>
    <t>(iv)           Consultancy services, if any</t>
  </si>
  <si>
    <t>(v)            Other business (Telecom)</t>
  </si>
  <si>
    <t>(vi)           Other business (if any)</t>
  </si>
  <si>
    <t>Corporate Social Responsibility expenses</t>
  </si>
  <si>
    <t>- Others (Specify items not included above)</t>
  </si>
  <si>
    <t>Sub Total (1 to 9)</t>
  </si>
  <si>
    <t>Other Income, Revenue and Recoveries, if any</t>
  </si>
  <si>
    <t>a)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</si>
  <si>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</si>
  <si>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</si>
  <si>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</si>
  <si>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</si>
  <si>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</si>
  <si>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</si>
  <si>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</si>
  <si>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</si>
  <si>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</si>
  <si>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</si>
  <si>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</si>
  <si>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</si>
  <si>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</si>
  <si>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</si>
  <si>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</si>
  <si>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</si>
  <si>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</si>
  <si>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</si>
  <si>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</si>
  <si>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</si>
  <si>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III. The data should be based on audited balance sheets, duly reconciled and certified.</t>
  </si>
  <si>
    <t>IV. Details of arrears, if any, pertaining to period prior to the year 2008-09 should be mentioned separately.</t>
  </si>
  <si>
    <t>VIII Details of Consumptive Water requirement , contracted quantum and actual water consumed  with source , rate etc. should be</t>
  </si>
  <si>
    <t>furnished year-wise for Thermal Power Stations</t>
  </si>
  <si>
    <t>b)  Gratuity</t>
  </si>
  <si>
    <t>c)  Pension</t>
  </si>
  <si>
    <t>f)   Safety &amp; Appliances expenses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</si>
  <si>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 above and</t>
    </r>
  </si>
  <si>
    <r>
      <t xml:space="preserve">not claimed /allowed by Commission </t>
    </r>
    <r>
      <rPr>
        <sz val="11"/>
        <color theme="1"/>
        <rFont val="Tahoma"/>
        <family val="2"/>
      </rPr>
      <t>for capitalization " ix"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</si>
  <si>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</si>
  <si>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 xml:space="preserve">capital spares consumed each year which were not claimed/allowed in the tariff </t>
    </r>
    <r>
      <rPr>
        <sz val="11"/>
        <color theme="1"/>
        <rFont val="Tahoma"/>
        <family val="2"/>
      </rP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</si>
  <si>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DETAILS OF OPERATION AND MAINTENANCE EXPENSES OF COMMUNICATION SYSTEM (OTHER THAN TELECOM OR OTHER BUSINESS)</t>
  </si>
  <si>
    <t>(To be filled for each of the Transmission Region)</t>
  </si>
  <si>
    <t>Name of the Transmission Licensee</t>
  </si>
  <si>
    <t>Sub-total( R&amp;M Expenses)</t>
  </si>
  <si>
    <t>Professional charges (not covered under employee</t>
  </si>
  <si>
    <t>h)  Contribution to Provident and other funds</t>
  </si>
  <si>
    <t>k)  Employee Medical Expenses</t>
  </si>
  <si>
    <t>l)   Liveries and Uniforms</t>
  </si>
  <si>
    <t>n)  Others</t>
  </si>
  <si>
    <t>Additional /Specific Security it any on the advise of Govt.</t>
  </si>
  <si>
    <t>Agency/ Statutory Authority/ any other reasons</t>
  </si>
  <si>
    <t>(vii)          Transmission O&amp;M Service</t>
  </si>
  <si>
    <t>(viii)         Projects under construction</t>
  </si>
  <si>
    <t>(ix)           ULDC –Communication</t>
  </si>
  <si>
    <t>(x)            Consultancy services, if any</t>
  </si>
  <si>
    <t>(xi)           Other business (Telecom)</t>
  </si>
  <si>
    <t>(xii)          Other business (if any)</t>
  </si>
  <si>
    <t>Disposal of scrap/stores (not covered under capitalized</t>
  </si>
  <si>
    <t>III. The data should be based on audited balance sheets.</t>
  </si>
  <si>
    <t>VIII Details of Consumptive Water requirement , contracted quantum and actual water consumed  with source , rate etc. should be furnished year-wise for Thermal Power Stations</t>
  </si>
  <si>
    <t>i)   Gratuity</t>
  </si>
  <si>
    <t>j)   Pension</t>
  </si>
  <si>
    <t>m) Safety &amp; Appliances expenses</t>
  </si>
  <si>
    <r>
      <t xml:space="preserve">Capital spares consumed </t>
    </r>
    <r>
      <rPr>
        <b/>
        <sz val="10"/>
        <color theme="1"/>
        <rFont val="Tahoma"/>
        <family val="2"/>
      </rPr>
      <t>not included in  (A) (1) above</t>
    </r>
  </si>
  <si>
    <r>
      <t xml:space="preserve">and not claimed /allowed by Commission </t>
    </r>
    <r>
      <rPr>
        <sz val="10"/>
        <color theme="1"/>
        <rFont val="Tahoma"/>
        <family val="2"/>
      </rPr>
      <t>for</t>
    </r>
  </si>
  <si>
    <r>
      <t xml:space="preserve">I. </t>
    </r>
    <r>
      <rPr>
        <b/>
        <sz val="10"/>
        <color theme="1"/>
        <rFont val="Tahoma"/>
        <family val="2"/>
      </rPr>
      <t xml:space="preserve">The details of Corporate Expenses and the methodology of allocation of corporate expenses </t>
    </r>
    <r>
      <rPr>
        <sz val="10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10"/>
        <color theme="1"/>
        <rFont val="Tahoma"/>
        <family val="2"/>
      </rPr>
      <t xml:space="preserve">should  be  clearly specified  in ANNEXURE-VIII </t>
    </r>
    <r>
      <rPr>
        <sz val="10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</si>
  <si>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0"/>
        <color theme="1"/>
        <rFont val="Tahoma"/>
        <family val="2"/>
      </rPr>
      <t xml:space="preserve">capital spares consumed each year which were not claimed/allowed in the tariff </t>
    </r>
    <r>
      <rPr>
        <sz val="10"/>
        <color theme="1"/>
        <rFont val="Tahoma"/>
        <family val="2"/>
      </rPr>
      <t xml:space="preserve">should be furnished </t>
    </r>
    <r>
      <rPr>
        <b/>
        <sz val="10"/>
        <color theme="1"/>
        <rFont val="Tahoma"/>
        <family val="2"/>
      </rPr>
      <t>giving</t>
    </r>
  </si>
  <si>
    <r>
      <t>item wise unit price and quantity consumed</t>
    </r>
    <r>
      <rPr>
        <sz val="10"/>
        <color theme="1"/>
        <rFont val="Tahoma"/>
        <family val="2"/>
      </rPr>
      <t>.</t>
    </r>
  </si>
  <si>
    <t>Annexure  VI-B(II)</t>
  </si>
  <si>
    <t>Sub-total (A&amp;G Expenses)</t>
  </si>
  <si>
    <t>Annexure-V (C)</t>
  </si>
  <si>
    <t>COD of Units/Station ………………………………</t>
  </si>
  <si>
    <t>Details of expenditure incurred from Compensation Allowance and Special Allowance during  Tariff Period 2009-14</t>
  </si>
  <si>
    <t xml:space="preserve">Name of Generating  Station ……………………                                   </t>
  </si>
  <si>
    <t>Stage……..</t>
  </si>
  <si>
    <t>FY Year</t>
  </si>
  <si>
    <t>Add- cap allowed by the Commis sion under the provisio n of Regulati on 9(2)</t>
  </si>
  <si>
    <t>Compens atory allowance allowed by the Commissi on, if any</t>
  </si>
  <si>
    <t>Details of Asset/Work wise Capitalisation  based on the Expenditure allowed by the Commission in the tariff period 2009-14</t>
  </si>
  <si>
    <t>Capitalisation out of add cap allowed under Regulation 9(2)</t>
  </si>
  <si>
    <t>Capitali sation done which has not been claime d/ allowed in the tariff</t>
  </si>
  <si>
    <t>Total Additi on durin g  the year as per duly audit ed Sche dule of Fixed Asset</t>
  </si>
  <si>
    <t>Special allowanc e allowed by the Commiss ion, if any</t>
  </si>
  <si>
    <t>Total Addi tion durin g the year</t>
  </si>
  <si>
    <t>Variati on if any to be recon ciled /justifi ed.</t>
  </si>
  <si>
    <t>Capitalisati on  out of Compensati on allowance in the stations wherever applicable</t>
  </si>
  <si>
    <t xml:space="preserve">Capitalisa tion out of Special Allowanc e allowed in the stations where applicable </t>
  </si>
  <si>
    <t>Asset</t>
  </si>
  <si>
    <t>(Rs.la kh)</t>
  </si>
  <si>
    <t>(Rs. lak h)</t>
  </si>
  <si>
    <t>Ass et/ wo rk</t>
  </si>
  <si>
    <t>/</t>
  </si>
  <si>
    <t>/work</t>
  </si>
  <si>
    <t>work</t>
  </si>
  <si>
    <t>Note :Similar Details shall be furnished for the period 2014-15 to 2016-17 under Tariff Regulations, 2014</t>
  </si>
  <si>
    <t>Annexure VI-B(II)</t>
  </si>
  <si>
    <r>
      <t xml:space="preserve">i)   </t>
    </r>
    <r>
      <rPr>
        <sz val="9"/>
        <color theme="1"/>
        <rFont val="Arial"/>
        <family val="2"/>
      </rPr>
      <t>Gratuity</t>
    </r>
  </si>
  <si>
    <r>
      <t xml:space="preserve">j)   </t>
    </r>
    <r>
      <rPr>
        <sz val="9"/>
        <color theme="1"/>
        <rFont val="Arial"/>
        <family val="2"/>
      </rPr>
      <t>Pension</t>
    </r>
  </si>
  <si>
    <r>
      <t xml:space="preserve">m) </t>
    </r>
    <r>
      <rPr>
        <sz val="9"/>
        <color theme="1"/>
        <rFont val="Arial"/>
        <family val="2"/>
      </rPr>
      <t>Safety &amp; Appliances expenses</t>
    </r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</si>
  <si>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</si>
  <si>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8"/>
        <color theme="1"/>
        <rFont val="Arial"/>
        <family val="2"/>
      </rPr>
      <t xml:space="preserve">should  be  clearly specified  in ANNEXURE-VIII </t>
    </r>
    <r>
      <rPr>
        <sz val="8"/>
        <color theme="1"/>
        <rFont val="Arial"/>
        <family val="2"/>
      </rPr>
      <t>as provided here separately.</t>
    </r>
  </si>
  <si>
    <r>
      <t xml:space="preserve">IX. Details of </t>
    </r>
    <r>
      <rPr>
        <b/>
        <sz val="8"/>
        <color theme="1"/>
        <rFont val="Arial"/>
        <family val="2"/>
      </rPr>
      <t xml:space="preserve">capital spares consumed each year which were not claimed/allowed in the tariff </t>
    </r>
    <r>
      <rPr>
        <sz val="8"/>
        <color theme="1"/>
        <rFont val="Arial"/>
        <family val="2"/>
      </rPr>
      <t xml:space="preserve">should be furnished </t>
    </r>
    <r>
      <rPr>
        <b/>
        <sz val="8"/>
        <color theme="1"/>
        <rFont val="Arial"/>
        <family val="2"/>
      </rPr>
      <t>giving item wise unit price and quantity consumed.</t>
    </r>
  </si>
  <si>
    <t>Annexure VI-B(III)</t>
  </si>
  <si>
    <t>DETAILS OF OPERATION AND MAINTENANCE EXPENSES OF CENTRAL TRANSMISSION UTILITY SERVICES (OTHER THAN TRANSMISSION O&amp;M, TELECOME OR COMMUNICATION AND ANY OTHER BUSINESS)</t>
  </si>
  <si>
    <t>Name of the Power Station or Transmission Region</t>
  </si>
  <si>
    <t>o)  Contribution to Provident and other funds</t>
  </si>
  <si>
    <r>
      <t xml:space="preserve">p)  </t>
    </r>
    <r>
      <rPr>
        <sz val="9"/>
        <color theme="1"/>
        <rFont val="Arial"/>
        <family val="2"/>
      </rPr>
      <t>Gratuity</t>
    </r>
  </si>
  <si>
    <r>
      <t xml:space="preserve">q)  </t>
    </r>
    <r>
      <rPr>
        <sz val="9"/>
        <color theme="1"/>
        <rFont val="Arial"/>
        <family val="2"/>
      </rPr>
      <t>Pension</t>
    </r>
  </si>
  <si>
    <t>r)   Employee Medical Expenses</t>
  </si>
  <si>
    <t>s)  Liveries and Uniforms</t>
  </si>
  <si>
    <r>
      <t xml:space="preserve">t)   </t>
    </r>
    <r>
      <rPr>
        <sz val="9"/>
        <color theme="1"/>
        <rFont val="Arial"/>
        <family val="2"/>
      </rPr>
      <t>Safety &amp; Appliances expenses</t>
    </r>
  </si>
  <si>
    <t>u)  Others</t>
  </si>
  <si>
    <t>Sub-total( EmployeeExpenses)</t>
  </si>
  <si>
    <t>(xiii)         Transmission O&amp;M Service</t>
  </si>
  <si>
    <t>(xiv)         Projects under construction</t>
  </si>
  <si>
    <t>(xv)          ULDC –Communication</t>
  </si>
  <si>
    <t>(xvi)         Consultancy services, if any</t>
  </si>
  <si>
    <t>(xvii)        Other business (Telecom)</t>
  </si>
  <si>
    <t>(xviii)       Other business (if any)</t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</si>
  <si>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 capitalization " ix"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</si>
  <si>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8"/>
        <color theme="1"/>
        <rFont val="Arial"/>
        <family val="2"/>
      </rPr>
      <t xml:space="preserve">should be clearly specified in ANNEXURE-VIII </t>
    </r>
    <r>
      <rPr>
        <sz val="8"/>
        <color theme="1"/>
        <rFont val="Arial"/>
        <family val="2"/>
      </rPr>
      <t>as provided here separately.</t>
    </r>
  </si>
  <si>
    <t>Annexure-VI (C)</t>
  </si>
  <si>
    <t>DETAILS OF WATER CHARGES</t>
  </si>
  <si>
    <t>(To be filled for each of the Thermal Generating Station )</t>
  </si>
  <si>
    <t>Name of the Power Station and Stage/Phase</t>
  </si>
  <si>
    <t>Plant</t>
  </si>
  <si>
    <t>Type of Plant</t>
  </si>
  <si>
    <t>Type of Cooling Tower</t>
  </si>
  <si>
    <t>Type of Cooling Water System</t>
  </si>
  <si>
    <t>Any Special Features which may increase/reduce water</t>
  </si>
  <si>
    <t>consumption</t>
  </si>
  <si>
    <t>(B)</t>
  </si>
  <si>
    <t>Quantum of Water : ( Cubic Meter)</t>
  </si>
  <si>
    <t>Contracted Quantum</t>
  </si>
  <si>
    <t>Allocation of Water</t>
  </si>
  <si>
    <t>Actual water Consumption</t>
  </si>
  <si>
    <t>Rate of Water Charges</t>
  </si>
  <si>
    <t>Other charges/Fees , if paid as part  of Water Charges</t>
  </si>
  <si>
    <t>Total water Charges Paid</t>
  </si>
  <si>
    <t>Note::</t>
  </si>
  <si>
    <t>Any abnormal increase in Water consumption &amp; water Charges on any year shall be explained  separately</t>
  </si>
  <si>
    <t>Annexure-VI (D)</t>
  </si>
  <si>
    <t>DETAILS OF CAPITAL SPARES</t>
  </si>
  <si>
    <t xml:space="preserve">(To be filled for each of the Thermal Generating Station or Transmission System in each Region)
( For  ULDC   scheme  to be filled up     separately )  
</t>
  </si>
  <si>
    <t>1 (A)</t>
  </si>
  <si>
    <t>Details of Capital Spares in opening Stock</t>
  </si>
  <si>
    <t>…</t>
  </si>
  <si>
    <t>Details of Capital Spares procured during the year</t>
  </si>
  <si>
    <t>(C)</t>
  </si>
  <si>
    <t>Details of capital spares consumed during the year</t>
  </si>
  <si>
    <t>(D)</t>
  </si>
  <si>
    <t>Details of capital spares closing at the end of the</t>
  </si>
  <si>
    <t xml:space="preserve">Name of generating company: </t>
  </si>
  <si>
    <t>Name of the hydro-electric station:</t>
  </si>
  <si>
    <t>Salaries, wages &amp; allowances</t>
  </si>
  <si>
    <t>Sl. No</t>
  </si>
  <si>
    <t xml:space="preserve">Year during the period 2012-17 in
which      arrear/      prior      period adjustments have been made
</t>
  </si>
  <si>
    <t xml:space="preserve">Year to which this arrear
and        prior        period adjustment pertains
</t>
  </si>
  <si>
    <t xml:space="preserve">Amount of  arrear/  prior
period           adjustment
(Rs. in lakh)
</t>
  </si>
  <si>
    <t>(vi)  Future provisions pertaining to period beyond 2016-17 made in the employee cost or any other head during 2012-13 to 2016-17 towards wage revision/arrears or for any other reason shall be provided separately.</t>
  </si>
  <si>
    <t>DETAILS OF O &amp; M EXPENSES (At Corporate Level/Regional Level)</t>
  </si>
  <si>
    <t>( Rs. In Lacs)</t>
  </si>
  <si>
    <t>unit</t>
  </si>
  <si>
    <t>Breakup of corporate expenses (Aggregate at Company level)</t>
  </si>
  <si>
    <t>- Employee expenses:</t>
  </si>
  <si>
    <t>1.1</t>
  </si>
  <si>
    <t>-Performance related pay( PRP)</t>
  </si>
  <si>
    <t>Administrative Expenses:</t>
  </si>
  <si>
    <t>- Repair and maintenance</t>
  </si>
  <si>
    <t>- Training and Recruitment</t>
  </si>
  <si>
    <t>- Communication</t>
  </si>
  <si>
    <t>- Traveling &amp; Conveyance</t>
  </si>
  <si>
    <t>Sub - Total (Administrative</t>
  </si>
  <si>
    <t>Others (specify items)</t>
  </si>
  <si>
    <t>Total (1 to 6)</t>
  </si>
  <si>
    <t>Less recoveries (if any)</t>
  </si>
  <si>
    <t>Net Corporate Expenses (Aggregate)</t>
  </si>
  <si>
    <t>Allocation of Corporate Expenses to</t>
  </si>
  <si>
    <t>Power Generation/Transmission O&amp;M</t>
  </si>
  <si>
    <t>Project management/Projects under</t>
  </si>
  <si>
    <t>Construction</t>
  </si>
  <si>
    <t>RLDC and ULDC</t>
  </si>
  <si>
    <t>Consultancy Business</t>
  </si>
  <si>
    <t>Telecommunication Business</t>
  </si>
  <si>
    <t>Any other</t>
  </si>
  <si>
    <t>Note: Heads indicated above are illustrative. Generating companies or the transmission utilities may furnish the allocations in different functional activities suited to their company.</t>
  </si>
  <si>
    <t xml:space="preserve">Allocation of Corporate Expenses relating to functional activity of power. Generation or the transmission to various generating stations or the transmission region/systems as the case may be.
</t>
  </si>
  <si>
    <t>Generating station 1 / Transmission</t>
  </si>
  <si>
    <t>Region 1</t>
  </si>
  <si>
    <t>Generating station 2 /</t>
  </si>
  <si>
    <t>Transmission Region 2 ……..</t>
  </si>
  <si>
    <t>(vii) Details of Regional level expenses to be provided separately giving methodology of allocation of Regional expenses.</t>
  </si>
  <si>
    <r>
      <t>Annexure-IX</t>
    </r>
    <r>
      <rPr>
        <b/>
        <sz val="12"/>
        <color theme="1"/>
        <rFont val="Arial"/>
        <family val="2"/>
      </rPr>
      <t xml:space="preserve"> </t>
    </r>
  </si>
  <si>
    <t>Additional Region-wise Information required from Transmission Licensees</t>
  </si>
  <si>
    <t>Name of Transmission Company:</t>
  </si>
  <si>
    <t>Name of Transmission Region:</t>
  </si>
  <si>
    <t>Table-1- Length (km) of Transmission Lines in Commercial Operation</t>
  </si>
  <si>
    <t>Status as on</t>
  </si>
  <si>
    <t>1.4.2013</t>
  </si>
  <si>
    <t>1.4.2014</t>
  </si>
  <si>
    <t>1.4.2015</t>
  </si>
  <si>
    <t>1.4.2016</t>
  </si>
  <si>
    <t>1.4.2017</t>
  </si>
  <si>
    <t>HVDC</t>
  </si>
  <si>
    <t>765 kV</t>
  </si>
  <si>
    <t>a)  S/C</t>
  </si>
  <si>
    <t>b)  D/C</t>
  </si>
  <si>
    <t>400 kV</t>
  </si>
  <si>
    <t>220 kV</t>
  </si>
  <si>
    <t>Upto 132 kV</t>
  </si>
  <si>
    <t>400 kV a) S/C b) D/C c) Multi</t>
  </si>
  <si>
    <t>220 kV a) S/C b)  D/C</t>
  </si>
  <si>
    <t>Up to 132 kV</t>
  </si>
  <si>
    <t>Table-2-Ckt km by Conductor Configuration</t>
  </si>
  <si>
    <t>Type of</t>
  </si>
  <si>
    <t>Conductor</t>
  </si>
  <si>
    <t>Hexa</t>
  </si>
  <si>
    <t>ACSR/ AAAC</t>
  </si>
  <si>
    <t>Quad</t>
  </si>
  <si>
    <t>Triple</t>
  </si>
  <si>
    <t>Twin</t>
  </si>
  <si>
    <t>Single</t>
  </si>
  <si>
    <t>Table-3- Number of AC Substations in Commercial Operation</t>
  </si>
  <si>
    <t>Table-4- Number of Sub-station bays in Commercial Operation</t>
  </si>
  <si>
    <t>Table-5- Cost of Outsourcing of Services( Rs. lakh)</t>
  </si>
  <si>
    <t>Substation O&amp;M</t>
  </si>
  <si>
    <t>Lines O&amp;M</t>
  </si>
  <si>
    <t>Others</t>
  </si>
  <si>
    <t>Table-6- Total O&amp;M Expenditure Including RHQ, but Excluding HVDC Stations</t>
  </si>
  <si>
    <t>(Rs lakh)</t>
  </si>
  <si>
    <t>Annexure-X</t>
  </si>
  <si>
    <t>Station wise O&amp;M Expenditure at HVDC Station (Rs. lakh)</t>
  </si>
  <si>
    <t>Rihand</t>
  </si>
  <si>
    <t>i)   No of Employees</t>
  </si>
  <si>
    <t>ii) A&amp;G Expenses</t>
  </si>
  <si>
    <t>iii)  Repairs &amp; Maintenance</t>
  </si>
  <si>
    <t>Iv)  Employee Expenses</t>
  </si>
  <si>
    <t>v)   Corporate expenses</t>
  </si>
  <si>
    <t>vi) Other income</t>
  </si>
  <si>
    <t>vii)  Any other income</t>
  </si>
  <si>
    <t>Dadri</t>
  </si>
  <si>
    <t>Talchar</t>
  </si>
  <si>
    <t>i) No of Employees</t>
  </si>
  <si>
    <t>Kolar</t>
  </si>
  <si>
    <t>Vindhyachal</t>
  </si>
  <si>
    <t>Chandrapur</t>
  </si>
  <si>
    <t>Gazuwaka</t>
  </si>
  <si>
    <t>Sasaram</t>
  </si>
  <si>
    <t>Bhiwadi</t>
  </si>
  <si>
    <t>Balia</t>
  </si>
  <si>
    <t>Mundra</t>
  </si>
  <si>
    <t>Champa</t>
  </si>
  <si>
    <t>Mohindergarh</t>
  </si>
  <si>
    <t>Kurukshetra</t>
  </si>
  <si>
    <t>vi)  Other income</t>
  </si>
  <si>
    <t>Agra</t>
  </si>
  <si>
    <t>BishwanathChariyali</t>
  </si>
  <si>
    <r>
      <t>Annexure-XI</t>
    </r>
    <r>
      <rPr>
        <b/>
        <sz val="12"/>
        <color theme="1"/>
        <rFont val="Arial"/>
        <family val="2"/>
      </rPr>
      <t xml:space="preserve"> </t>
    </r>
  </si>
  <si>
    <t>Communication system O&amp;M</t>
  </si>
  <si>
    <t>PLCC O&amp;M</t>
  </si>
  <si>
    <t>RTU O&amp;M</t>
  </si>
  <si>
    <t>Annexure-XII (A)</t>
  </si>
  <si>
    <t xml:space="preserve">Standard  lists  of  Capital  Spares  for  ICT/Reactor/Bay  Equipment/  FSC/  GIS/HVDC station each  separately and  transmission  lines for different  conductor  configuration needs to be submitted  </t>
  </si>
  <si>
    <t>ICT *</t>
  </si>
  <si>
    <t>S.No</t>
  </si>
  <si>
    <t>Name of capital spares</t>
  </si>
  <si>
    <t>Qty (Nos)</t>
  </si>
  <si>
    <t>Cost (Rs)</t>
  </si>
  <si>
    <t>2---</t>
  </si>
  <si>
    <t>n</t>
  </si>
  <si>
    <t>Reactor*</t>
  </si>
  <si>
    <t>Bay equipments</t>
  </si>
  <si>
    <t>FSC</t>
  </si>
  <si>
    <t>GIS</t>
  </si>
  <si>
    <t>Name of capital spare</t>
  </si>
  <si>
    <t>HVDC station</t>
  </si>
  <si>
    <t>Tras. lines 765kv</t>
  </si>
  <si>
    <t>Tras. lines 400 kV</t>
  </si>
  <si>
    <t>Tras. lines 220kV and below</t>
  </si>
  <si>
    <t>*Separate break-up should be furnished for elements are in operation and spare elements.</t>
  </si>
  <si>
    <t>• The  transmission  licensee  shall  provide  the  reigonwise  spare  ICTs/Reactors alongwith  policy  for  deploying  spare  ICTs/reactors  and  its  utilization  within  a reigon.</t>
  </si>
  <si>
    <t>Annexure-XII (B)</t>
  </si>
  <si>
    <t xml:space="preserve">Standard lists of O&amp;M Spares required every year for ICT/Reactor/Bay Equipment/ FSC/ GIS/HVDC station each separately and transmission lines for different conductor configuration needs to be submitted
</t>
  </si>
  <si>
    <t>ICT</t>
  </si>
  <si>
    <t>Name of O&amp;M spare</t>
  </si>
  <si>
    <t>Reactor</t>
  </si>
  <si>
    <t>Separate break-up should be furnished for elements are in operation and spare elements</t>
  </si>
  <si>
    <t>Annexure-XII (C)</t>
  </si>
  <si>
    <t>Standard list of Capital Spare for Communication system needs to be submitted</t>
  </si>
  <si>
    <t>Standard  list  of  O&amp;M  Spare  for  OPGW/SDH/MUX/PLCC  /RTU  cards/DC  Modules needs to be submitted</t>
  </si>
  <si>
    <t>OPGW/SDH/MUX/PLCC/</t>
  </si>
  <si>
    <t>RTU cards/DC Modules</t>
  </si>
  <si>
    <t>Annexure-XIII (A)</t>
  </si>
  <si>
    <t>Transmission Losses in the  transmission  lines separately  for  132KV,  220KV,</t>
  </si>
  <si>
    <t>400KV and 765 KV AC and HVDC lines separately</t>
  </si>
  <si>
    <t>Sr.</t>
  </si>
  <si>
    <t>Name of</t>
  </si>
  <si>
    <t>Transmission</t>
  </si>
  <si>
    <t>Lines</t>
  </si>
  <si>
    <t>%</t>
  </si>
  <si>
    <t>….</t>
  </si>
  <si>
    <t>Annexure-XIII (B)</t>
  </si>
  <si>
    <t>Transmission Losses in the Substation separately for 132KV, 220KV, 400KV and</t>
  </si>
  <si>
    <t>765 KV AC and HVDC substations separately</t>
  </si>
  <si>
    <t>Sr. No.</t>
  </si>
  <si>
    <t>Name of Transmission Sub-stations</t>
  </si>
  <si>
    <t>Annexure-XIII (C)</t>
  </si>
  <si>
    <t>Sub-stations</t>
  </si>
  <si>
    <t xml:space="preserve">Annexure- XIV </t>
  </si>
  <si>
    <t>Region wise transmission system availability from 2012-13 to 2016-17</t>
  </si>
  <si>
    <t>(To be submitted by each transmission licensee)</t>
  </si>
  <si>
    <t>AC</t>
  </si>
  <si>
    <t>(1) Sample  calculation  of  Transmission  system  Availability  factor  for  a  calendar month  (TAFM) for AC  and  HVDC  transmission  system  shall  be  provided  in consultation with RLDC/ RPCs</t>
  </si>
  <si>
    <t>(2) Year wise details of AC lines, ICTs, SVCs, reactors, HVDC bipole and HVDC Back-To-Back considered in each year for computation of above TAFM shall be provided separately.</t>
  </si>
  <si>
    <t>Annexure- XV</t>
  </si>
  <si>
    <t>1.       Details of Gross Fixed Assets from 2012-13 to 2016-17 in respect of Transmission Licensee in the format below</t>
  </si>
  <si>
    <t>FY 2012-13</t>
  </si>
  <si>
    <t>FY</t>
  </si>
  <si>
    <t>Balance at the beginning of the year</t>
  </si>
  <si>
    <t>Addition during the year</t>
  </si>
  <si>
    <t>Retirement of assets during the year</t>
  </si>
  <si>
    <t>Balance at the end of the year</t>
  </si>
  <si>
    <t>Details of</t>
  </si>
  <si>
    <t>Spares</t>
  </si>
  <si>
    <t>Spares capitalized</t>
  </si>
  <si>
    <t>Regional</t>
  </si>
  <si>
    <t>Consumed</t>
  </si>
  <si>
    <t>2. POWERGRID to submit details of the planned addition of Ac system and HVDC transmission system during FY 2016-17 to FY 2023-24</t>
  </si>
  <si>
    <t>Annexure-XVI</t>
  </si>
  <si>
    <t>Details    of    incidental    Expenses    During    Construction    (IEDC)    including compensation, employee expenses and other expenses:</t>
  </si>
  <si>
    <t>Name</t>
  </si>
  <si>
    <t>Sub-station</t>
  </si>
  <si>
    <t>MVA/</t>
  </si>
  <si>
    <t>Compensation</t>
  </si>
  <si>
    <t>Employee</t>
  </si>
  <si>
    <t>Administrative</t>
  </si>
  <si>
    <t>Any</t>
  </si>
  <si>
    <t>of</t>
  </si>
  <si>
    <t>(S/s)/ Transmission Line (TL)</t>
  </si>
  <si>
    <t>Line Length (km)</t>
  </si>
  <si>
    <t>(Forest,  crop, Tree, PTCC)</t>
  </si>
  <si>
    <t>Expenses</t>
  </si>
  <si>
    <t>&amp;         General</t>
  </si>
  <si>
    <t>other expenses</t>
  </si>
  <si>
    <t>Scheme</t>
  </si>
  <si>
    <t>S/s</t>
  </si>
  <si>
    <t>TL</t>
  </si>
  <si>
    <t>Annexure XVI A</t>
  </si>
  <si>
    <t xml:space="preserve">Details of Incidental Expenses during Construction (IDEC) with break-up for the
Generating stations for which COD is declared after 1.4.2014
</t>
  </si>
  <si>
    <t>Item-wise details of expenditure with break-up</t>
  </si>
  <si>
    <t>Expenditure as on SCOD</t>
  </si>
  <si>
    <t>Expenditure as on actual COD of unit/ station</t>
  </si>
  <si>
    <t>Time Overrun</t>
  </si>
  <si>
    <t>Annexure-XVII</t>
  </si>
  <si>
    <t>Details of Capital Cost of Transmission Line</t>
  </si>
  <si>
    <t>(To be filed by each Transmission licensee)</t>
  </si>
  <si>
    <t>Sl No.</t>
  </si>
  <si>
    <r>
      <t>Year</t>
    </r>
    <r>
      <rPr>
        <b/>
        <sz val="8"/>
        <color theme="1"/>
        <rFont val="Arial"/>
        <family val="2"/>
      </rPr>
      <t>*</t>
    </r>
  </si>
  <si>
    <t>Length (km)</t>
  </si>
  <si>
    <t>Total Cost</t>
  </si>
  <si>
    <t>Cost/ km</t>
  </si>
  <si>
    <t>Cost/ckt-km</t>
  </si>
  <si>
    <t>765 kV D/C</t>
  </si>
  <si>
    <t>765 kV S/C</t>
  </si>
  <si>
    <t>400         kVD/C</t>
  </si>
  <si>
    <t>Twin Moose</t>
  </si>
  <si>
    <t>400    k/V    D/C Quad Moose</t>
  </si>
  <si>
    <t>400    kV    S/C</t>
  </si>
  <si>
    <t>400    kV    D/C</t>
  </si>
  <si>
    <t>Triple Snowbird</t>
  </si>
  <si>
    <t>400    kV    D/C Twin – HTLS</t>
  </si>
  <si>
    <t>220 k/V D/C</t>
  </si>
  <si>
    <t>220 kV S/C</t>
  </si>
  <si>
    <t>132 kV D/C</t>
  </si>
  <si>
    <t>132 kV S/C</t>
  </si>
  <si>
    <r>
      <t>*</t>
    </r>
    <r>
      <rPr>
        <i/>
        <sz val="10"/>
        <color theme="1"/>
        <rFont val="Arial"/>
        <family val="2"/>
      </rPr>
      <t>Details of transmission lines as per table given to be provided for the period from 2006 to 2017 as per configuration indicated against year 2006</t>
    </r>
  </si>
  <si>
    <t>Annexure-XVIII</t>
  </si>
  <si>
    <t>Details of Capital Cost of Sub-station</t>
  </si>
  <si>
    <t>(To be filled by each Transmission Licensee)</t>
  </si>
  <si>
    <t>Year</t>
  </si>
  <si>
    <t>MVA</t>
  </si>
  <si>
    <t>No.   of</t>
  </si>
  <si>
    <t>Cost/ MVA</t>
  </si>
  <si>
    <t>Cost/</t>
  </si>
  <si>
    <r>
      <t>(AC</t>
    </r>
    <r>
      <rPr>
        <b/>
        <sz val="8"/>
        <color theme="1"/>
        <rFont val="Arial"/>
        <family val="2"/>
      </rPr>
      <t xml:space="preserve">*  </t>
    </r>
    <r>
      <rPr>
        <b/>
        <sz val="12"/>
        <color theme="1"/>
        <rFont val="Arial"/>
        <family val="2"/>
      </rPr>
      <t xml:space="preserve">- </t>
    </r>
    <r>
      <rPr>
        <sz val="10"/>
        <color theme="1"/>
        <rFont val="Arial"/>
        <family val="2"/>
      </rPr>
      <t>765 kV,</t>
    </r>
  </si>
  <si>
    <t>Capacity</t>
  </si>
  <si>
    <t>Bays</t>
  </si>
  <si>
    <t>bays</t>
  </si>
  <si>
    <t>400   kV,   220 kV, 132 kV/HVDC/ GIS)</t>
  </si>
  <si>
    <t>Nomenclature is as per the highest available voltage level in the sub-station.</t>
  </si>
  <si>
    <t>Annexure-XIX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</si>
  <si>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</si>
  <si>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</si>
  <si>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</si>
  <si>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</si>
  <si>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</si>
  <si>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</si>
  <si>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</si>
  <si>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</si>
  <si>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Plant  Availability  Factor  (PAF) (%)</t>
  </si>
  <si>
    <t>Plant Load Factors (PLF) (%)</t>
  </si>
  <si>
    <t>Scheduled Energy (MU)</t>
  </si>
  <si>
    <t>Scheduled Generation (MU)</t>
  </si>
  <si>
    <t>Actual Generation (MU)</t>
  </si>
  <si>
    <t>Value of coal (Rs. Lakh)</t>
  </si>
  <si>
    <t>Value of Oil (Rs. lakh)</t>
  </si>
  <si>
    <t>Station Heat Rate (kcal/kwh)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</si>
  <si>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</si>
  <si>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</si>
  <si>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</si>
  <si>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</si>
  <si>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</si>
  <si>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</si>
  <si>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</si>
  <si>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</si>
  <si>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Profit/ loss (Rs. Crore0</t>
  </si>
  <si>
    <t>DSM Generation (MU)</t>
  </si>
  <si>
    <t>DSM Rate (Ps/Kwh)</t>
  </si>
  <si>
    <t>Revenue from DSM (Rs. Crore)</t>
  </si>
  <si>
    <t>Note: Generating Companies are required to submit data for all generating stations.</t>
  </si>
  <si>
    <t>This is a general format. Plants of different fuel users have to fill the cells as applicable to them. Tariff for the Hydro may be understood as composite tariff.</t>
  </si>
  <si>
    <t>The data provided for the corresponding years need to mention as Actual or provisional.</t>
  </si>
  <si>
    <t>Data for each Unit and Stage is required to be submitted in additional sheets as per the format.</t>
  </si>
  <si>
    <t>Pro-forma for furnishing Actual annual performance/operational data for the Gas/Liquid Fuel based thermal generating stations for the 5 year period from 2012-13 to 2016-17.</t>
  </si>
  <si>
    <t>Natural Gas/RLNG /LNG/Naphtha /NGL</t>
  </si>
  <si>
    <t>Name of the Company:  Damodar Valley Corporation</t>
  </si>
  <si>
    <t>Additional Security it any on the advise of Govt. Agency/Statutory Authority</t>
  </si>
  <si>
    <t>Contribution to Pension &amp; Gratuity</t>
  </si>
  <si>
    <t>i</t>
  </si>
  <si>
    <t>Share of Subsidiary Activity</t>
  </si>
  <si>
    <t>ii</t>
  </si>
  <si>
    <t>Share of Other Corporate office Expenses</t>
  </si>
  <si>
    <t>Sub-Total (Corporate Office Expenses)</t>
  </si>
  <si>
    <t xml:space="preserve">VIII Details of Consumptive Water requirement , contracted quantum and actual water consumed with source , rate etc. </t>
  </si>
  <si>
    <t xml:space="preserve">       should be furnished year-wise for Thermal Power Stations</t>
  </si>
  <si>
    <t>Breakup of Staff welfare Expenses</t>
  </si>
  <si>
    <t>Canteen Expenses</t>
  </si>
  <si>
    <t>Family Planning Incentive</t>
  </si>
  <si>
    <t>Exgratia on Death</t>
  </si>
  <si>
    <t>Funeral Expenses</t>
  </si>
  <si>
    <t>Employees Sports and Cultural Expenses</t>
  </si>
  <si>
    <t>Cash Award to Employees</t>
  </si>
  <si>
    <t>Cash Award to Employees Children</t>
  </si>
  <si>
    <t>S.W.E Misc.Expns</t>
  </si>
  <si>
    <t>Compensation - Grants in lieu of Compassionate Employment</t>
  </si>
  <si>
    <t>Medical Reimbursement- Indore &amp; Outdoor</t>
  </si>
  <si>
    <t>Total Staff Wel Fare Expenses</t>
  </si>
  <si>
    <t>Part of Annex-VI(A) SL No.12</t>
  </si>
  <si>
    <t>Breakup of Others Expenses (Specify Item)</t>
  </si>
  <si>
    <t>General Office Expenses, Printing &amp; Stationary, Legal, Postage, Etc.</t>
  </si>
  <si>
    <t>Environment Protection and Other State Cess</t>
  </si>
  <si>
    <t>SIP Expenses</t>
  </si>
  <si>
    <t>Misc Expenses on Non Core Activities and Others</t>
  </si>
  <si>
    <t>Amortization of Deferred Revenue Expenses</t>
  </si>
  <si>
    <t>Professional and Consultancy Charges</t>
  </si>
  <si>
    <t>Durgapur Thermal Power station</t>
  </si>
  <si>
    <t>Hospital Diet</t>
  </si>
  <si>
    <t>School Bus-Hiring Charges</t>
  </si>
  <si>
    <t>Training of Personnel</t>
  </si>
  <si>
    <t>FWS Contribution</t>
  </si>
  <si>
    <t>Annexure-IV</t>
  </si>
  <si>
    <t>Generating company: Damodar Valley Corporation</t>
  </si>
  <si>
    <t>Name of Generating station: Durgapur Thermal Power Station</t>
  </si>
  <si>
    <t>Installed Capacity (MW): 350 (1x140+1X210)</t>
  </si>
  <si>
    <t>Normative Annual Plant Availability Factor (%) approved by Commission : 74</t>
  </si>
  <si>
    <t>Plant Availability Factor Achieved (PAF %)</t>
  </si>
  <si>
    <t>Reason for shortfall in PAF achieved vis-à-vis NAPAF</t>
  </si>
  <si>
    <t>N/A</t>
  </si>
  <si>
    <r>
      <rPr>
        <b/>
        <sz val="11"/>
        <color theme="1"/>
        <rFont val="Times New Roman"/>
        <family val="1"/>
      </rPr>
      <t>FY 2013-14:-</t>
    </r>
    <r>
      <rPr>
        <sz val="11"/>
        <color theme="1"/>
        <rFont val="Times New Roman"/>
        <family val="1"/>
      </rPr>
      <t xml:space="preserve"> No shortfall        </t>
    </r>
    <r>
      <rPr>
        <b/>
        <sz val="11"/>
        <color theme="1"/>
        <rFont val="Times New Roman"/>
        <family val="1"/>
      </rPr>
      <t>FY 2014-15:-</t>
    </r>
    <r>
      <rPr>
        <sz val="11"/>
        <color theme="1"/>
        <rFont val="Times New Roman"/>
        <family val="1"/>
      </rPr>
      <t xml:space="preserve">BTL &amp; U#3-Boiler Maint.                                      </t>
    </r>
    <r>
      <rPr>
        <b/>
        <sz val="11"/>
        <color theme="1"/>
        <rFont val="Times New Roman"/>
        <family val="1"/>
      </rPr>
      <t>FY 2015-16:-</t>
    </r>
    <r>
      <rPr>
        <sz val="11"/>
        <color theme="1"/>
        <rFont val="Times New Roman"/>
        <family val="1"/>
      </rPr>
      <t xml:space="preserve">Coal shortage,U#4- Misc. maintenance work.                    </t>
    </r>
    <r>
      <rPr>
        <b/>
        <sz val="11"/>
        <color theme="1"/>
        <rFont val="Times New Roman"/>
        <family val="1"/>
      </rPr>
      <t>FY 2016-17:-</t>
    </r>
    <r>
      <rPr>
        <sz val="11"/>
        <color theme="1"/>
        <rFont val="Times New Roman"/>
        <family val="1"/>
      </rPr>
      <t>IR Problem in finalization of AHP Contract. BTL etc.</t>
    </r>
  </si>
  <si>
    <t xml:space="preserve">Plant Load Factor Achieved (PLF / SG %) </t>
  </si>
  <si>
    <t>Reason for shortfall in PLF achieved vis-à-vis Target PLF</t>
  </si>
  <si>
    <t>In addition to the reason explained for shortfall of PAF achieved vis-à-vis NAPAF, Low System Demand (LSD) is the another reason for shortfall in PLF achieved vis-à-vis Target PLF</t>
  </si>
  <si>
    <t>DTPS U#3- Retired w.e.f.10.03.2016</t>
  </si>
  <si>
    <t>Name of the Company</t>
  </si>
  <si>
    <t>Damodar Valley Corporation</t>
  </si>
  <si>
    <t>Name of Station /Pit head or Non-pit head</t>
  </si>
  <si>
    <t>Durgapur Thermal Power Station/Non-pit head</t>
  </si>
  <si>
    <t>350 (1x140+1x210)</t>
  </si>
  <si>
    <t>Rated Steam Parameters (Also state the type of Steam turbine and Boiler)</t>
  </si>
  <si>
    <r>
      <rPr>
        <b/>
        <sz val="12"/>
        <color theme="1"/>
        <rFont val="Times New Roman"/>
        <family val="1"/>
      </rPr>
      <t>U#3(1x140 MW) :</t>
    </r>
    <r>
      <rPr>
        <sz val="11"/>
        <color theme="1"/>
        <rFont val="Times New Roman"/>
        <family val="1"/>
      </rPr>
      <t xml:space="preserve">MS Temp-538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C,MS Pr.-126.5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Flow-435 T/Hr.Boiler-Corner fire tube CE,USA,Turbine- Tanden compound,3 Cylinder (HP-IP&amp;LP) GE,USA,                                      </t>
    </r>
    <r>
      <rPr>
        <b/>
        <sz val="12"/>
        <color theme="1"/>
        <rFont val="Times New Roman"/>
        <family val="1"/>
      </rPr>
      <t xml:space="preserve">U#4(1x210 MW): </t>
    </r>
    <r>
      <rPr>
        <sz val="11"/>
        <color theme="1"/>
        <rFont val="Times New Roman"/>
        <family val="1"/>
      </rPr>
      <t xml:space="preserve">MS Temp-535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C,MS Pr.-130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Flow-645 T/Hr.Boiler-Corner fire tube BHEL make, Turbine- BHEL LMZ  </t>
    </r>
  </si>
  <si>
    <t>Type of BFP  (Electrical driven / Steam driven)</t>
  </si>
  <si>
    <t>All the Unit: Electrical driven.</t>
  </si>
  <si>
    <t>Actual Gross Generation at generator terminals</t>
  </si>
  <si>
    <t>Actual Net Generation Ex-bus</t>
  </si>
  <si>
    <t>Scheduled Generation Ex-bus</t>
  </si>
  <si>
    <t>NA</t>
  </si>
  <si>
    <t>Weighted average duration of outages (unit-wise details):</t>
  </si>
  <si>
    <t>Durgapur Thermal Power Station</t>
  </si>
  <si>
    <t>U#3</t>
  </si>
  <si>
    <t>U#4</t>
  </si>
  <si>
    <t xml:space="preserve"> (Days)</t>
  </si>
  <si>
    <t xml:space="preserve">Forced Outages </t>
  </si>
  <si>
    <t>Number of start-ups:</t>
  </si>
  <si>
    <t xml:space="preserve">Nox, Sox and other particulate matter emission in </t>
  </si>
  <si>
    <t>SPM</t>
  </si>
  <si>
    <t>SOx</t>
  </si>
  <si>
    <t>NOx</t>
  </si>
  <si>
    <t xml:space="preserve"> values</t>
  </si>
  <si>
    <t>N.A</t>
  </si>
  <si>
    <t>Any other use, Please specify</t>
  </si>
  <si>
    <t>Qty &amp; usages</t>
  </si>
  <si>
    <t>181-195</t>
  </si>
  <si>
    <t>182-208</t>
  </si>
  <si>
    <t>181-215</t>
  </si>
  <si>
    <t>183-268</t>
  </si>
  <si>
    <t>580-821</t>
  </si>
  <si>
    <t>539-841</t>
  </si>
  <si>
    <t>178-350</t>
  </si>
  <si>
    <t>615-878</t>
  </si>
  <si>
    <t>594-855</t>
  </si>
  <si>
    <t>Primary Fuel</t>
  </si>
  <si>
    <t>Coal</t>
  </si>
  <si>
    <t>Km</t>
  </si>
  <si>
    <t>Days</t>
  </si>
  <si>
    <t>KL</t>
  </si>
  <si>
    <t>Kcal/kg</t>
  </si>
  <si>
    <t>Fuels:</t>
  </si>
  <si>
    <t>Sources of supply/procurement along with contracted quantity and grade of coal</t>
  </si>
  <si>
    <t>ECL- 3.5 LMT (G4-G8)</t>
  </si>
  <si>
    <t>BCCL- 2 LMT (W4, W3)</t>
  </si>
  <si>
    <t>MCL - 4.5 LMT (G11, G13)</t>
  </si>
  <si>
    <t xml:space="preserve"> FSA</t>
  </si>
  <si>
    <t>-</t>
  </si>
  <si>
    <t>Spot market/ e auction</t>
  </si>
  <si>
    <t xml:space="preserve"> Transport distance of the station from the sources of supply</t>
  </si>
  <si>
    <t>ECL 20-100 KM</t>
  </si>
  <si>
    <t>BCCL-60-150 KM</t>
  </si>
  <si>
    <t>MCL-400-800 Km</t>
  </si>
  <si>
    <t>Mode of trasport</t>
  </si>
  <si>
    <t>Rail</t>
  </si>
  <si>
    <t>Maximum station capabilty to stock primary fuel</t>
  </si>
  <si>
    <t>around 70 days</t>
  </si>
  <si>
    <t>around 250000</t>
  </si>
  <si>
    <t>Maximum stock maintained for primary fuel</t>
  </si>
  <si>
    <t>Around 90000 Mt</t>
  </si>
  <si>
    <t>Minimum stock maintained for primary fuel</t>
  </si>
  <si>
    <t>Around 35000 Mt</t>
  </si>
  <si>
    <t>Average  stock maintained for primary fuel</t>
  </si>
  <si>
    <t>Around 75000 Mt</t>
  </si>
  <si>
    <t xml:space="preserve"> Secondary Fuel</t>
  </si>
  <si>
    <t xml:space="preserve">Annual Allocation/ Requirement </t>
  </si>
  <si>
    <t>Bongaigaon (Assam)</t>
  </si>
  <si>
    <t>Tinsukia (Assam)</t>
  </si>
  <si>
    <t>750 km Approx.</t>
  </si>
  <si>
    <t>1400 Km approx</t>
  </si>
  <si>
    <t>Mode of transport</t>
  </si>
  <si>
    <t>Maximum station capabilty to stock secondary fuel</t>
  </si>
  <si>
    <t>Around 3000 KL</t>
  </si>
  <si>
    <t>Around 500 KL</t>
  </si>
  <si>
    <t>Around 1200 KL</t>
  </si>
  <si>
    <t>Primary Fuel:</t>
  </si>
  <si>
    <t>Domestic coal (from linked mines)</t>
  </si>
  <si>
    <t>Domestic coal (from non linked mines)</t>
  </si>
  <si>
    <t>Import Coal</t>
  </si>
  <si>
    <t>Spot market/ eauction coal</t>
  </si>
  <si>
    <t>Gross Calorific Value (GCV)</t>
  </si>
  <si>
    <t>Domestic Coal ( As billed)</t>
  </si>
  <si>
    <t>Domestic Coal ( As received)</t>
  </si>
  <si>
    <t>Domestic Coal ( As fired)</t>
  </si>
  <si>
    <t>Import Coal (As billed)</t>
  </si>
  <si>
    <t>Import Coal (As recived)</t>
  </si>
  <si>
    <t>Spot market/ eauction coal (as billed)</t>
  </si>
  <si>
    <t>Spot market/ eauction coal (as received)</t>
  </si>
  <si>
    <t>Weighted average GCV ( as billed)</t>
  </si>
  <si>
    <t>Weighted average GCV ( as received)</t>
  </si>
  <si>
    <t>Weighted average GCV ( as fired)</t>
  </si>
  <si>
    <t>Price of coal:</t>
  </si>
  <si>
    <t>Weighted avg landed price of Domestic coal</t>
  </si>
  <si>
    <t>Rs/Mt</t>
  </si>
  <si>
    <t>Weighted avg landed price of Imported coal</t>
  </si>
  <si>
    <t>Weighted avg landed price of spot market/ eauction coal</t>
  </si>
  <si>
    <t>Weighted avg landed price of all the coals</t>
  </si>
  <si>
    <t>Blending</t>
  </si>
  <si>
    <t>% and MT( of the total coal consumed)</t>
  </si>
  <si>
    <t>As per availabilty of domestic and import coal, blending ratio varies from 20% to 80%</t>
  </si>
  <si>
    <t>Blending ratio of imported coal with domestic coal</t>
  </si>
  <si>
    <t>equivalent to domestic coal</t>
  </si>
  <si>
    <t>Proportion of e-auction coal in the blending</t>
  </si>
  <si>
    <t>Actual Average coal stock maintained</t>
  </si>
  <si>
    <t>Actual Transit and handling losses for coal/lignite</t>
  </si>
  <si>
    <t>Pit Head station</t>
  </si>
  <si>
    <t>Transit loss from linked mines</t>
  </si>
  <si>
    <t>Transit loss from non linked mines including e-auction coal mines</t>
  </si>
  <si>
    <t>Transit loss of import coal</t>
  </si>
  <si>
    <t>Non Pit Head station</t>
  </si>
  <si>
    <t>nil</t>
  </si>
  <si>
    <t>Secondary fuel oil:</t>
  </si>
  <si>
    <t>(i) LVFO</t>
  </si>
  <si>
    <t>(ii) LDO</t>
  </si>
  <si>
    <t>(iii) HSD</t>
  </si>
  <si>
    <t>Wt avg GCV ( As received)</t>
  </si>
  <si>
    <t>(Kcal/kg or Lit)</t>
  </si>
  <si>
    <t>Wt Avg price</t>
  </si>
  <si>
    <t>Wt avg Stock Maintained</t>
  </si>
  <si>
    <t>(Mt or KL)</t>
  </si>
  <si>
    <t>approx. 1200 KL</t>
  </si>
  <si>
    <t>Annexure-VIII</t>
  </si>
  <si>
    <t>Pro-formafor furnishing Actual annual performance/operational expenses for the Transmission Systems of DVC for the 5-year period from 2012-13 to 2016-17</t>
  </si>
  <si>
    <t>Number  of  A.C.substation in operation:</t>
  </si>
  <si>
    <t xml:space="preserve">(1) 765KV 
</t>
  </si>
  <si>
    <t xml:space="preserve">(2)  400 KV </t>
  </si>
  <si>
    <t xml:space="preserve">(3)  220 KV </t>
  </si>
  <si>
    <t>(4)  132 KV</t>
  </si>
  <si>
    <t>nomenclature are as per the highest available voltage level)</t>
  </si>
  <si>
    <t xml:space="preserve">a) Capitalized </t>
  </si>
  <si>
    <t>a) Capitalized</t>
  </si>
  <si>
    <t>Table-3   Region wise information (average for the year, but otherwise total for the region) for Communication System</t>
  </si>
  <si>
    <t>(No)</t>
  </si>
  <si>
    <t>Average length of OPGW links in operation</t>
  </si>
  <si>
    <t>(in Kms)</t>
  </si>
  <si>
    <t>Number of Remote Terminal Unit(RTUs)</t>
  </si>
  <si>
    <t>31(5 SAS)</t>
  </si>
  <si>
    <t>32(6 SAS)</t>
  </si>
  <si>
    <t>47(6 SAS)</t>
  </si>
  <si>
    <t>Number of auxiliary power supply (DC) nodes</t>
  </si>
  <si>
    <t>Number of employees engaged in O&amp;M of RTU and communication system</t>
  </si>
  <si>
    <t>1)Executive</t>
  </si>
  <si>
    <t>2)Non-executive</t>
  </si>
  <si>
    <t>3)Outsourced</t>
  </si>
  <si>
    <t>Average outage duration for</t>
  </si>
  <si>
    <t xml:space="preserve">   a)Wideband   communication links        </t>
  </si>
  <si>
    <t xml:space="preserve">  b)RTUs</t>
  </si>
  <si>
    <t>Not recorded</t>
  </si>
  <si>
    <t xml:space="preserve">  c)PLCC</t>
  </si>
  <si>
    <t>d)Auxiliary power supply    system</t>
  </si>
  <si>
    <t>Cost of initial spares</t>
  </si>
  <si>
    <t>(Rs in Lakh)</t>
  </si>
  <si>
    <t>Nil</t>
  </si>
  <si>
    <t>a)Capitalized</t>
  </si>
  <si>
    <t>b)In stock</t>
  </si>
  <si>
    <t>c)Consumed</t>
  </si>
  <si>
    <t>Cost of O&amp;M spares</t>
  </si>
  <si>
    <t>a)Consumed</t>
  </si>
  <si>
    <t>O&amp;M expenses of PMU incurred in the region</t>
  </si>
  <si>
    <t>Not available</t>
  </si>
  <si>
    <t>(Note: separate note on utilization of PMU is to be given along with benefit availed during the year)</t>
  </si>
  <si>
    <t>Table-1 - Details of Communication system in Commercial Operation</t>
  </si>
  <si>
    <t>OPGW communication links in operation(in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</si>
  <si>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</si>
  <si>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</si>
  <si>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</si>
  <si>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</si>
  <si>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Table-2 Cost of Outsourcing of Services</t>
  </si>
  <si>
    <t>26 lacs</t>
  </si>
  <si>
    <t>21.7 lacs</t>
  </si>
  <si>
    <t>27.9 lacs</t>
  </si>
  <si>
    <t>28 lacs</t>
  </si>
  <si>
    <t>28.66lacs</t>
  </si>
  <si>
    <t>4.8 Lacs</t>
  </si>
  <si>
    <t>6.15 Lacs</t>
  </si>
  <si>
    <t>Auxiliary power supply O&amp;M</t>
  </si>
  <si>
    <t>2.3 Lacs</t>
  </si>
  <si>
    <t>0.6 Lacs</t>
  </si>
  <si>
    <t>Hiring charges of Band width</t>
  </si>
  <si>
    <t>OPGW/SDH/MUX/PLCC/RTU Cards/DC Modules</t>
  </si>
  <si>
    <t>S. No.</t>
  </si>
  <si>
    <t>Name of Capital spare</t>
  </si>
  <si>
    <t>Qty.(Nos)</t>
  </si>
  <si>
    <t>Cost(Rs)</t>
  </si>
  <si>
    <t>OPGW cable</t>
  </si>
  <si>
    <t>20kms</t>
  </si>
  <si>
    <t>2013080/-</t>
  </si>
  <si>
    <t>Joint Box for OPGW</t>
  </si>
  <si>
    <t>9 nos</t>
  </si>
  <si>
    <t>54954/-</t>
  </si>
  <si>
    <t xml:space="preserve">Hardware for OPGW </t>
  </si>
  <si>
    <t>5 set</t>
  </si>
  <si>
    <t>100960/-</t>
  </si>
  <si>
    <t>Optical Power Meter</t>
  </si>
  <si>
    <t>1 no</t>
  </si>
  <si>
    <t>86613/-</t>
  </si>
  <si>
    <t>OTDR</t>
  </si>
  <si>
    <t>329130/-</t>
  </si>
  <si>
    <t>Optical Attenuator</t>
  </si>
  <si>
    <t>83148/-</t>
  </si>
  <si>
    <t>Optical Talk Set</t>
  </si>
  <si>
    <t>127032/-</t>
  </si>
  <si>
    <t>Optical Fibre Fusion Splicer</t>
  </si>
  <si>
    <t>358001/-</t>
  </si>
  <si>
    <t>Calibrated fibre</t>
  </si>
  <si>
    <t>17322/-</t>
  </si>
  <si>
    <t>SDH analyser(upto STM-16)</t>
  </si>
  <si>
    <t>742500/-</t>
  </si>
  <si>
    <t>BER Tester</t>
  </si>
  <si>
    <t>72000/-</t>
  </si>
  <si>
    <t>Digital Multi-Meter</t>
  </si>
  <si>
    <t>6750/-</t>
  </si>
  <si>
    <t>Ethernet tester</t>
  </si>
  <si>
    <t>112500/-</t>
  </si>
  <si>
    <t>SDH Equipment (STM-4 MADM 3 MSP)</t>
  </si>
  <si>
    <t>2 sets</t>
  </si>
  <si>
    <t>196446/-</t>
  </si>
  <si>
    <t>S4.1(STM-4 MADM 3 MSP)</t>
  </si>
  <si>
    <t>135716/-</t>
  </si>
  <si>
    <t>L4.1(STM-4 MADM 3 MSP)</t>
  </si>
  <si>
    <t>35691/-</t>
  </si>
  <si>
    <t>L4.2(STM-4 MADM 3 MSP)</t>
  </si>
  <si>
    <t>48093/-</t>
  </si>
  <si>
    <t>E1  Interface card (STM-4 MADM 3 MSP)</t>
  </si>
  <si>
    <t>82515/-</t>
  </si>
  <si>
    <t>Ethernet interfaces 10/100 Mbps with Layer-2 switching (Minimum 4 interfaces per card.) (STM-4 MADM 3 MSP)</t>
  </si>
  <si>
    <t>202194/-</t>
  </si>
  <si>
    <t>SDH Equipment (STM-4 MADM 5 MSP)</t>
  </si>
  <si>
    <t>1 sets</t>
  </si>
  <si>
    <t>98223/-</t>
  </si>
  <si>
    <t>S4.1(STM-4 MADM 5 MSP)</t>
  </si>
  <si>
    <t>33929/-</t>
  </si>
  <si>
    <t>L4.1(STM-4 MADM 5 MSP)</t>
  </si>
  <si>
    <t>E1  Interface card (STM-4 MADM 5 MSP)</t>
  </si>
  <si>
    <t>27505/-</t>
  </si>
  <si>
    <t>Ethernet interfaces 10/100 Mbps with Layer-2 switching (Minimum 4 interfaces per card.) (STM-4 MADM 5 MSP)</t>
  </si>
  <si>
    <t>67398/-</t>
  </si>
  <si>
    <t>SDH Equipment (STM-16 MADM 3 MSP)</t>
  </si>
  <si>
    <t>721950/-</t>
  </si>
  <si>
    <t>S16.1(STM-16 MADM 3 MSP)</t>
  </si>
  <si>
    <t>119652/-</t>
  </si>
  <si>
    <t>L16.2(STM-16 MADM 3 MSP)</t>
  </si>
  <si>
    <t>70153/-</t>
  </si>
  <si>
    <t>S4.1(STM-16 MADM 3 MSP)</t>
  </si>
  <si>
    <t>62974/-</t>
  </si>
  <si>
    <t>L4.1(STM-16 MADM 3 MSP)</t>
  </si>
  <si>
    <t>66061/-</t>
  </si>
  <si>
    <t>L4.2(STM-16 MADM 3 MSP)</t>
  </si>
  <si>
    <t>69378/-</t>
  </si>
  <si>
    <t>S 1.1(STM-16 MADM 3 MSP)</t>
  </si>
  <si>
    <t>18598/-</t>
  </si>
  <si>
    <t>E1  Interface card (STM-16 MADM 3 MSP)</t>
  </si>
  <si>
    <t>85970/-</t>
  </si>
  <si>
    <t>Ethernet interfaces 10/100 Mbps with Layer-2 switching (Minimum 4 interfaces per card.) (STM-16 MADM 3 MSP)</t>
  </si>
  <si>
    <t>210874/-</t>
  </si>
  <si>
    <t>2 wire FXS for PDH</t>
  </si>
  <si>
    <t>25701/-</t>
  </si>
  <si>
    <t>4 wire (E&amp;M) for PDH</t>
  </si>
  <si>
    <t>51183/-</t>
  </si>
  <si>
    <t>Asynchronous Sub Channels data cards</t>
  </si>
  <si>
    <t>22809/-</t>
  </si>
  <si>
    <t>2 wire FXO for PDH</t>
  </si>
  <si>
    <t>17061/-</t>
  </si>
  <si>
    <t>Digital Access Cross Connect Switch (DACS)</t>
  </si>
  <si>
    <t>193005/-</t>
  </si>
  <si>
    <t>Common cards, Power supply cards, power cabling, other hardware &amp; accessories (each)</t>
  </si>
  <si>
    <t>Drop &amp; Insert Multiplexer</t>
  </si>
  <si>
    <t>3 sets</t>
  </si>
  <si>
    <t>141864/-</t>
  </si>
  <si>
    <t>MCCB/MCB-2P/ Contactor/ Timer/ Relay of each type &amp; rating (as applicable) for DCPS</t>
  </si>
  <si>
    <t>219542/-</t>
  </si>
  <si>
    <t>Annexure-I SH 3/4</t>
  </si>
  <si>
    <r>
      <t xml:space="preserve">Capital spares consumed </t>
    </r>
    <r>
      <rPr>
        <b/>
        <sz val="11"/>
        <rFont val="Tahoma"/>
        <family val="2"/>
      </rPr>
      <t>not included in  (A) (1)above and not claimed /allowed by Commission for</t>
    </r>
  </si>
  <si>
    <r>
      <t xml:space="preserve">I. </t>
    </r>
    <r>
      <rPr>
        <b/>
        <sz val="11"/>
        <rFont val="Arial"/>
        <family val="2"/>
      </rPr>
      <t xml:space="preserve">The details of Corporate Expenses and the methodology of allocation of corporate expenses </t>
    </r>
    <r>
      <rPr>
        <sz val="1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rFont val="Arial"/>
        <family val="2"/>
      </rPr>
      <t xml:space="preserve">should be clearly specified in ANNEXURE-VIII </t>
    </r>
    <r>
      <rPr>
        <sz val="11"/>
        <rFont val="Arial"/>
        <family val="2"/>
      </rPr>
      <t>as provided here separately.</t>
    </r>
  </si>
  <si>
    <t>IX. Details of capital spares consumed each year which were not claimed/allowed in the tariff</t>
  </si>
  <si>
    <t>should be furnished giving item wise unit price and quantity consumed.</t>
  </si>
  <si>
    <t>Debt at the end of the year (Rs. Crore)</t>
  </si>
  <si>
    <t>Working  Capital  (Rs.  Crore)  – finally admitted by CERC</t>
  </si>
  <si>
    <t>Capital cost (Rs. Crore) – finally admitted by CERC</t>
  </si>
  <si>
    <t>Capacity Charges/ Annual Fixed Cost (AFC)</t>
  </si>
  <si>
    <t>(a) Return  on equity  – pre tax (admitted by CERC)</t>
  </si>
  <si>
    <t>Absolute value (Rs. Crore)</t>
  </si>
  <si>
    <t>Rate  (%)  –  Weighted  Average Rate</t>
  </si>
  <si>
    <t>(c) Depreciation (finally allowed  by CERC</t>
  </si>
  <si>
    <t>(e) Operation and maintenance cost (finally admitted by CERC)</t>
  </si>
  <si>
    <t>AFC (Rs. Kwh)</t>
  </si>
  <si>
    <t>Revenue  realisation  before  tax (Rs. Crore)</t>
  </si>
  <si>
    <t>Revenue   realisation   after   tax (Rs. Crore)</t>
  </si>
  <si>
    <t>Part of Annex-VI(A) SL No. 7.2</t>
  </si>
  <si>
    <t>Name of the Utility             :         Damodar Valley Corporation</t>
  </si>
  <si>
    <t>Fuel Type (Coal/ Lignite/ Gas/ Liquid Fuel/ Nuclear/ Hydro   : Coal</t>
  </si>
  <si>
    <t>Name of the Generating Station  : DTPS</t>
  </si>
  <si>
    <t>Station/ Stage/ Unit  : U # 3 &amp; 4</t>
  </si>
  <si>
    <t>Quantum  of  coal  consumption (MT)</t>
  </si>
  <si>
    <t>Specific     Coal     Consumption (kg/kwh)</t>
  </si>
  <si>
    <t>Gross  Calorific  Value  of  Coal (Kcal/ Kg)</t>
  </si>
  <si>
    <t>Heat Contribution of Coal (Kcal/Kwh)</t>
  </si>
  <si>
    <t>Cost       Of       Specific       Coal Consumption      (Rs./Kwh)      – Finally admitted by CERC</t>
  </si>
  <si>
    <t>Quantum  of  Oil  Consumption (Lit.)</t>
  </si>
  <si>
    <t>Gross   calorific   value   of   oil (kcal/lit)</t>
  </si>
  <si>
    <t>Specific  Oil  Consumption  (ml/KWh)</t>
  </si>
  <si>
    <t>Cost        Of        Specific        Oil Consumption      (Rs./Kwh)      – Finally admitted by CERC</t>
  </si>
  <si>
    <t>Heat  Contribution  of  Oil  (Kcal/ kwh)</t>
  </si>
  <si>
    <t>Auxiliary  Energy  Consumption (%)</t>
  </si>
  <si>
    <t>Capacity of Plant (MW) :  140 + 210</t>
  </si>
  <si>
    <t>COD : Sep 1982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</si>
</sst>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0.0"/>
  </numFmts>
  <fonts count="67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3"/>
      <color theme="1"/>
      <name val="Arial"/>
      <family val="2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Arial"/>
      <family val="2"/>
    </font>
    <font>
      <sz val="5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3"/>
      <color theme="1"/>
      <name val="Times New Roman"/>
      <family val="1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6"/>
      <color theme="1"/>
      <name val="Times New Roman"/>
      <family val="1"/>
    </font>
    <font>
      <sz val="7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sz val="5"/>
      <color theme="1"/>
      <name val="Arial"/>
      <family val="2"/>
    </font>
    <font>
      <b/>
      <sz val="8.5"/>
      <color theme="1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Tahoma"/>
      <family val="2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14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4" fillId="0" borderId="16" xfId="1" applyFont="1" applyBorder="1" applyAlignment="1">
      <alignment vertical="top" wrapText="1"/>
    </xf>
    <xf numFmtId="165" fontId="4" fillId="0" borderId="17" xfId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0" xfId="0" applyFont="1"/>
    <xf numFmtId="0" fontId="16" fillId="0" borderId="3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20" xfId="0" applyFont="1" applyBorder="1" applyAlignment="1">
      <alignment vertical="center" wrapText="1"/>
    </xf>
    <xf numFmtId="0" fontId="15" fillId="0" borderId="41" xfId="0" applyFont="1" applyBorder="1" applyAlignment="1">
      <alignment horizontal="left" vertical="center"/>
    </xf>
    <xf numFmtId="0" fontId="15" fillId="0" borderId="0" xfId="0" applyFont="1" applyBorder="1"/>
    <xf numFmtId="0" fontId="15" fillId="0" borderId="42" xfId="0" applyFont="1" applyBorder="1"/>
    <xf numFmtId="0" fontId="15" fillId="0" borderId="21" xfId="0" applyFont="1" applyBorder="1"/>
    <xf numFmtId="0" fontId="15" fillId="0" borderId="24" xfId="0" applyFont="1" applyBorder="1"/>
    <xf numFmtId="0" fontId="16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0" xfId="0" applyBorder="1"/>
    <xf numFmtId="0" fontId="20" fillId="0" borderId="4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21" fillId="0" borderId="15" xfId="0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0" xfId="0" applyBorder="1" applyAlignment="1"/>
    <xf numFmtId="0" fontId="21" fillId="0" borderId="42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4" fillId="0" borderId="63" xfId="0" applyFont="1" applyBorder="1" applyAlignment="1">
      <alignment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indent="15"/>
    </xf>
    <xf numFmtId="0" fontId="24" fillId="0" borderId="0" xfId="0" applyFont="1" applyAlignment="1">
      <alignment horizontal="justify" vertical="center"/>
    </xf>
    <xf numFmtId="0" fontId="23" fillId="0" borderId="40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5" fillId="0" borderId="58" xfId="0" applyFont="1" applyBorder="1" applyAlignment="1">
      <alignment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54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2" xfId="0" applyBorder="1" applyAlignment="1"/>
    <xf numFmtId="0" fontId="27" fillId="0" borderId="4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 wrapText="1"/>
    </xf>
    <xf numFmtId="0" fontId="0" fillId="0" borderId="73" xfId="0" applyBorder="1"/>
    <xf numFmtId="0" fontId="4" fillId="0" borderId="75" xfId="0" applyFont="1" applyBorder="1" applyAlignment="1">
      <alignment vertical="center" wrapText="1"/>
    </xf>
    <xf numFmtId="0" fontId="0" fillId="0" borderId="75" xfId="0" applyBorder="1"/>
    <xf numFmtId="0" fontId="0" fillId="0" borderId="76" xfId="0" applyBorder="1"/>
    <xf numFmtId="0" fontId="0" fillId="0" borderId="72" xfId="0" applyBorder="1" applyAlignment="1">
      <alignment horizontal="center"/>
    </xf>
    <xf numFmtId="0" fontId="25" fillId="0" borderId="7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0" fillId="0" borderId="41" xfId="0" applyBorder="1"/>
    <xf numFmtId="0" fontId="15" fillId="0" borderId="4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1" xfId="0" applyFont="1" applyBorder="1" applyAlignment="1">
      <alignment wrapText="1"/>
    </xf>
    <xf numFmtId="0" fontId="15" fillId="0" borderId="21" xfId="0" applyFont="1" applyBorder="1" applyAlignment="1">
      <alignment horizontal="center" wrapText="1"/>
    </xf>
    <xf numFmtId="0" fontId="3" fillId="0" borderId="6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/>
    <xf numFmtId="0" fontId="4" fillId="0" borderId="61" xfId="0" applyFont="1" applyBorder="1" applyAlignment="1">
      <alignment vertical="center"/>
    </xf>
    <xf numFmtId="0" fontId="0" fillId="0" borderId="70" xfId="0" applyBorder="1"/>
    <xf numFmtId="0" fontId="0" fillId="0" borderId="71" xfId="0" applyBorder="1"/>
    <xf numFmtId="0" fontId="4" fillId="0" borderId="6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70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1" xfId="0" applyFont="1" applyBorder="1" applyAlignment="1">
      <alignment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16" fontId="3" fillId="0" borderId="56" xfId="0" applyNumberFormat="1" applyFont="1" applyBorder="1" applyAlignment="1">
      <alignment horizontal="center" vertical="center"/>
    </xf>
    <xf numFmtId="16" fontId="3" fillId="0" borderId="55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5" xfId="0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4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4" xfId="0" applyBorder="1"/>
    <xf numFmtId="0" fontId="5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 indent="3"/>
    </xf>
    <xf numFmtId="0" fontId="3" fillId="0" borderId="27" xfId="0" applyFont="1" applyBorder="1" applyAlignment="1">
      <alignment horizontal="left" vertical="center" wrapText="1" indent="1"/>
    </xf>
    <xf numFmtId="0" fontId="29" fillId="0" borderId="2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0" fillId="0" borderId="2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vertical="center" wrapText="1"/>
    </xf>
    <xf numFmtId="0" fontId="5" fillId="0" borderId="48" xfId="0" applyFont="1" applyBorder="1" applyAlignment="1">
      <alignment horizontal="left" vertical="center" wrapText="1" indent="1"/>
    </xf>
    <xf numFmtId="0" fontId="0" fillId="0" borderId="42" xfId="0" applyBorder="1"/>
    <xf numFmtId="0" fontId="5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0" fillId="0" borderId="30" xfId="0" applyBorder="1" applyAlignment="1">
      <alignment vertical="top" wrapText="1"/>
    </xf>
    <xf numFmtId="0" fontId="19" fillId="0" borderId="30" xfId="0" applyFont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 indent="1"/>
    </xf>
    <xf numFmtId="0" fontId="16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3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/>
    <xf numFmtId="0" fontId="22" fillId="0" borderId="21" xfId="0" applyFont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/>
    <xf numFmtId="0" fontId="0" fillId="0" borderId="41" xfId="0" applyBorder="1" applyAlignment="1">
      <alignment horizontal="center"/>
    </xf>
    <xf numFmtId="0" fontId="15" fillId="0" borderId="84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left" vertical="center" wrapText="1" indent="1"/>
    </xf>
    <xf numFmtId="0" fontId="19" fillId="0" borderId="86" xfId="0" applyFont="1" applyBorder="1" applyAlignment="1">
      <alignment vertical="center" wrapText="1"/>
    </xf>
    <xf numFmtId="0" fontId="19" fillId="0" borderId="87" xfId="0" applyFont="1" applyBorder="1" applyAlignment="1">
      <alignment horizontal="left" vertical="center" wrapText="1" indent="1"/>
    </xf>
    <xf numFmtId="0" fontId="19" fillId="0" borderId="34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6" fontId="4" fillId="0" borderId="27" xfId="1" applyNumberFormat="1" applyFont="1" applyBorder="1" applyAlignment="1">
      <alignment vertical="center"/>
    </xf>
    <xf numFmtId="0" fontId="35" fillId="0" borderId="27" xfId="0" applyFont="1" applyBorder="1" applyAlignment="1">
      <alignment horizontal="center" vertical="top" wrapText="1"/>
    </xf>
    <xf numFmtId="0" fontId="35" fillId="0" borderId="27" xfId="0" applyFont="1" applyBorder="1" applyAlignment="1">
      <alignment vertical="top" wrapText="1"/>
    </xf>
    <xf numFmtId="0" fontId="35" fillId="0" borderId="30" xfId="0" applyFont="1" applyBorder="1" applyAlignment="1">
      <alignment horizontal="center" vertical="top" wrapText="1"/>
    </xf>
    <xf numFmtId="0" fontId="35" fillId="0" borderId="28" xfId="0" applyFont="1" applyBorder="1" applyAlignment="1">
      <alignment vertical="top" wrapText="1"/>
    </xf>
    <xf numFmtId="0" fontId="35" fillId="0" borderId="32" xfId="0" applyFont="1" applyBorder="1" applyAlignment="1">
      <alignment vertical="top" wrapText="1"/>
    </xf>
    <xf numFmtId="0" fontId="34" fillId="0" borderId="0" xfId="0" applyFont="1" applyAlignment="1">
      <alignment horizontal="left" indent="1"/>
    </xf>
    <xf numFmtId="0" fontId="4" fillId="0" borderId="4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4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28" fillId="0" borderId="46" xfId="0" applyFont="1" applyBorder="1" applyAlignment="1">
      <alignment vertical="top" wrapText="1"/>
    </xf>
    <xf numFmtId="0" fontId="5" fillId="0" borderId="30" xfId="0" applyFont="1" applyBorder="1" applyAlignment="1">
      <alignment horizontal="left" vertical="top" wrapText="1" indent="1"/>
    </xf>
    <xf numFmtId="0" fontId="5" fillId="0" borderId="30" xfId="0" applyFont="1" applyBorder="1" applyAlignment="1">
      <alignment vertical="top" wrapText="1"/>
    </xf>
    <xf numFmtId="0" fontId="5" fillId="0" borderId="80" xfId="0" applyFont="1" applyBorder="1" applyAlignment="1">
      <alignment horizontal="left" vertical="top" wrapText="1" indent="1"/>
    </xf>
    <xf numFmtId="0" fontId="32" fillId="0" borderId="46" xfId="0" applyFont="1" applyBorder="1" applyAlignment="1">
      <alignment horizontal="center" vertical="top" wrapText="1"/>
    </xf>
    <xf numFmtId="0" fontId="32" fillId="0" borderId="30" xfId="0" applyFont="1" applyBorder="1" applyAlignment="1">
      <alignment horizontal="center" vertical="top" wrapText="1"/>
    </xf>
    <xf numFmtId="0" fontId="32" fillId="0" borderId="95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left" vertical="top" wrapText="1" indent="1"/>
    </xf>
    <xf numFmtId="0" fontId="4" fillId="0" borderId="30" xfId="0" applyFont="1" applyBorder="1" applyAlignment="1">
      <alignment vertical="top" wrapText="1"/>
    </xf>
    <xf numFmtId="0" fontId="4" fillId="0" borderId="95" xfId="0" applyFont="1" applyBorder="1" applyAlignment="1">
      <alignment vertical="top" wrapText="1"/>
    </xf>
    <xf numFmtId="0" fontId="32" fillId="0" borderId="46" xfId="0" applyFont="1" applyBorder="1" applyAlignment="1">
      <alignment horizontal="right" vertical="top" wrapText="1"/>
    </xf>
    <xf numFmtId="0" fontId="4" fillId="0" borderId="46" xfId="0" applyFont="1" applyBorder="1" applyAlignment="1">
      <alignment vertical="top" wrapText="1"/>
    </xf>
    <xf numFmtId="0" fontId="32" fillId="0" borderId="46" xfId="0" applyFont="1" applyBorder="1" applyAlignment="1">
      <alignment horizontal="left" vertical="top" wrapText="1" indent="2"/>
    </xf>
    <xf numFmtId="0" fontId="32" fillId="0" borderId="46" xfId="0" applyFont="1" applyBorder="1" applyAlignment="1">
      <alignment horizontal="left" vertical="top" wrapText="1" indent="1"/>
    </xf>
    <xf numFmtId="0" fontId="4" fillId="0" borderId="37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97" xfId="0" applyFont="1" applyBorder="1" applyAlignment="1">
      <alignment vertical="top" wrapText="1"/>
    </xf>
    <xf numFmtId="0" fontId="32" fillId="0" borderId="46" xfId="0" applyFont="1" applyBorder="1" applyAlignment="1">
      <alignment vertical="top" wrapText="1"/>
    </xf>
    <xf numFmtId="0" fontId="32" fillId="0" borderId="45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79" xfId="0" applyFont="1" applyBorder="1" applyAlignment="1">
      <alignment vertical="top" wrapText="1"/>
    </xf>
    <xf numFmtId="0" fontId="32" fillId="0" borderId="84" xfId="0" applyFont="1" applyBorder="1" applyAlignment="1">
      <alignment horizontal="center" vertical="top" wrapText="1"/>
    </xf>
    <xf numFmtId="0" fontId="4" fillId="0" borderId="98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0" fontId="4" fillId="0" borderId="51" xfId="0" applyFont="1" applyBorder="1" applyAlignment="1">
      <alignment vertical="top" wrapText="1"/>
    </xf>
    <xf numFmtId="0" fontId="4" fillId="0" borderId="52" xfId="0" applyFont="1" applyBorder="1" applyAlignment="1">
      <alignment vertical="top" wrapText="1"/>
    </xf>
    <xf numFmtId="0" fontId="4" fillId="0" borderId="99" xfId="0" applyFont="1" applyBorder="1" applyAlignment="1">
      <alignment vertical="top" wrapText="1"/>
    </xf>
    <xf numFmtId="0" fontId="32" fillId="0" borderId="49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4" fillId="0" borderId="100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80" xfId="0" applyFont="1" applyBorder="1" applyAlignment="1">
      <alignment horizontal="left" vertical="top" wrapText="1" indent="2"/>
    </xf>
    <xf numFmtId="0" fontId="32" fillId="0" borderId="51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24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left" vertical="top" wrapText="1" indent="1"/>
    </xf>
    <xf numFmtId="0" fontId="5" fillId="0" borderId="27" xfId="0" applyFont="1" applyBorder="1" applyAlignment="1">
      <alignment vertical="top" wrapText="1"/>
    </xf>
    <xf numFmtId="0" fontId="5" fillId="0" borderId="101" xfId="0" applyFont="1" applyBorder="1" applyAlignment="1">
      <alignment horizontal="left" vertical="top" wrapText="1" indent="2"/>
    </xf>
    <xf numFmtId="0" fontId="32" fillId="0" borderId="5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center" vertical="top" wrapText="1"/>
    </xf>
    <xf numFmtId="0" fontId="3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8" fillId="0" borderId="22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2" fillId="0" borderId="21" xfId="0" applyFont="1" applyBorder="1"/>
    <xf numFmtId="0" fontId="28" fillId="0" borderId="24" xfId="0" applyFont="1" applyBorder="1" applyAlignment="1">
      <alignment horizontal="center" vertical="top" wrapText="1"/>
    </xf>
    <xf numFmtId="0" fontId="31" fillId="0" borderId="32" xfId="0" applyFont="1" applyBorder="1" applyAlignment="1">
      <alignment horizontal="left" vertical="top"/>
    </xf>
    <xf numFmtId="0" fontId="30" fillId="0" borderId="30" xfId="0" applyFont="1" applyBorder="1" applyAlignment="1">
      <alignment vertical="top"/>
    </xf>
    <xf numFmtId="0" fontId="30" fillId="0" borderId="30" xfId="0" applyFont="1" applyBorder="1" applyAlignment="1">
      <alignment horizontal="left" vertical="top"/>
    </xf>
    <xf numFmtId="0" fontId="31" fillId="0" borderId="32" xfId="0" applyFont="1" applyBorder="1" applyAlignment="1">
      <alignment horizontal="center" vertical="top"/>
    </xf>
    <xf numFmtId="0" fontId="31" fillId="0" borderId="30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31" fillId="0" borderId="27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1" fillId="0" borderId="57" xfId="0" applyFont="1" applyBorder="1" applyAlignment="1">
      <alignment horizontal="left" vertical="top" wrapText="1" indent="1"/>
    </xf>
    <xf numFmtId="0" fontId="31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31" fillId="0" borderId="32" xfId="0" applyFont="1" applyBorder="1" applyAlignment="1">
      <alignment horizontal="center" vertical="top" wrapText="1"/>
    </xf>
    <xf numFmtId="0" fontId="31" fillId="0" borderId="30" xfId="0" applyFont="1" applyBorder="1" applyAlignment="1">
      <alignment vertical="top" wrapText="1"/>
    </xf>
    <xf numFmtId="0" fontId="31" fillId="0" borderId="32" xfId="0" applyFont="1" applyBorder="1" applyAlignment="1">
      <alignment horizontal="left" vertical="top" wrapText="1" indent="1"/>
    </xf>
    <xf numFmtId="0" fontId="31" fillId="0" borderId="30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0" fillId="0" borderId="18" xfId="0" applyBorder="1"/>
    <xf numFmtId="0" fontId="4" fillId="0" borderId="2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horizontal="center" vertical="top"/>
    </xf>
    <xf numFmtId="0" fontId="3" fillId="0" borderId="30" xfId="0" applyFont="1" applyBorder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vertical="top"/>
    </xf>
    <xf numFmtId="0" fontId="3" fillId="0" borderId="32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4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32" xfId="0" applyFont="1" applyBorder="1" applyAlignment="1">
      <alignment horizontal="left" vertical="top"/>
    </xf>
    <xf numFmtId="0" fontId="3" fillId="0" borderId="27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3" fillId="0" borderId="5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10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0" xfId="0" applyFont="1" applyAlignment="1">
      <alignment vertical="top"/>
    </xf>
    <xf numFmtId="0" fontId="24" fillId="0" borderId="0" xfId="0" applyFont="1" applyAlignment="1">
      <alignment horizontal="right"/>
    </xf>
    <xf numFmtId="0" fontId="24" fillId="0" borderId="0" xfId="0" applyFont="1"/>
    <xf numFmtId="0" fontId="2" fillId="0" borderId="0" xfId="0" applyFont="1"/>
    <xf numFmtId="0" fontId="2" fillId="0" borderId="37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2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2" xfId="0" applyFont="1" applyBorder="1" applyAlignment="1">
      <alignment horizontal="justify" vertical="top" wrapText="1"/>
    </xf>
    <xf numFmtId="0" fontId="17" fillId="0" borderId="3" xfId="0" applyFont="1" applyBorder="1" applyAlignment="1">
      <alignment vertical="top" wrapText="1"/>
    </xf>
    <xf numFmtId="0" fontId="17" fillId="0" borderId="30" xfId="0" applyFont="1" applyBorder="1" applyAlignment="1">
      <alignment vertical="top" wrapText="1"/>
    </xf>
    <xf numFmtId="0" fontId="17" fillId="0" borderId="30" xfId="0" applyFont="1" applyBorder="1" applyAlignment="1">
      <alignment horizontal="left" vertical="top" wrapText="1" indent="2"/>
    </xf>
    <xf numFmtId="0" fontId="5" fillId="0" borderId="32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 indent="2"/>
    </xf>
    <xf numFmtId="0" fontId="4" fillId="0" borderId="57" xfId="0" applyFont="1" applyBorder="1" applyAlignment="1">
      <alignment vertical="top" wrapText="1"/>
    </xf>
    <xf numFmtId="0" fontId="27" fillId="0" borderId="26" xfId="0" applyFont="1" applyBorder="1" applyAlignment="1">
      <alignment horizontal="left" vertical="top" wrapText="1" indent="1"/>
    </xf>
    <xf numFmtId="0" fontId="27" fillId="0" borderId="26" xfId="0" applyFont="1" applyBorder="1" applyAlignment="1">
      <alignment horizontal="left" vertical="top" wrapText="1" indent="3"/>
    </xf>
    <xf numFmtId="0" fontId="27" fillId="0" borderId="26" xfId="0" applyFont="1" applyBorder="1" applyAlignment="1">
      <alignment horizontal="left" vertical="top" wrapText="1" indent="4"/>
    </xf>
    <xf numFmtId="0" fontId="4" fillId="0" borderId="32" xfId="0" applyFont="1" applyBorder="1" applyAlignment="1">
      <alignment vertical="top" wrapText="1"/>
    </xf>
    <xf numFmtId="0" fontId="37" fillId="0" borderId="18" xfId="0" applyFont="1" applyBorder="1" applyAlignment="1">
      <alignment vertical="top"/>
    </xf>
    <xf numFmtId="0" fontId="37" fillId="0" borderId="19" xfId="0" applyFont="1" applyBorder="1" applyAlignment="1">
      <alignment vertical="top"/>
    </xf>
    <xf numFmtId="0" fontId="27" fillId="0" borderId="19" xfId="0" applyFont="1" applyBorder="1" applyAlignment="1">
      <alignment horizontal="right" vertical="top"/>
    </xf>
    <xf numFmtId="0" fontId="27" fillId="0" borderId="20" xfId="0" applyFont="1" applyBorder="1" applyAlignment="1">
      <alignment horizontal="right" vertical="top"/>
    </xf>
    <xf numFmtId="0" fontId="4" fillId="0" borderId="78" xfId="0" applyFont="1" applyBorder="1" applyAlignment="1">
      <alignment vertical="top"/>
    </xf>
    <xf numFmtId="0" fontId="27" fillId="0" borderId="26" xfId="0" applyFont="1" applyBorder="1" applyAlignment="1">
      <alignment horizontal="left" vertical="top"/>
    </xf>
    <xf numFmtId="0" fontId="27" fillId="0" borderId="48" xfId="0" applyFont="1" applyBorder="1" applyAlignment="1">
      <alignment horizontal="left" vertical="top"/>
    </xf>
    <xf numFmtId="0" fontId="2" fillId="0" borderId="46" xfId="0" applyFont="1" applyBorder="1" applyAlignment="1">
      <alignment vertical="top"/>
    </xf>
    <xf numFmtId="0" fontId="4" fillId="0" borderId="47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4" fillId="0" borderId="39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10" fillId="0" borderId="0" xfId="0" applyFont="1" applyAlignment="1">
      <alignment horizontal="right"/>
    </xf>
    <xf numFmtId="0" fontId="4" fillId="0" borderId="57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2" fillId="0" borderId="57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" fillId="0" borderId="0" xfId="0" applyFont="1"/>
    <xf numFmtId="0" fontId="2" fillId="0" borderId="4" xfId="0" applyFont="1" applyBorder="1" applyAlignment="1">
      <alignment vertical="top" wrapText="1"/>
    </xf>
    <xf numFmtId="0" fontId="1" fillId="0" borderId="0" xfId="0" applyFont="1" applyAlignment="1"/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4" fillId="0" borderId="19" xfId="0" applyFont="1" applyBorder="1" applyAlignment="1">
      <alignment horizontal="right"/>
    </xf>
    <xf numFmtId="0" fontId="0" fillId="0" borderId="20" xfId="0" applyBorder="1"/>
    <xf numFmtId="0" fontId="1" fillId="0" borderId="41" xfId="0" applyFont="1" applyBorder="1" applyAlignment="1">
      <alignment horizontal="left"/>
    </xf>
    <xf numFmtId="0" fontId="38" fillId="0" borderId="41" xfId="0" applyFont="1" applyBorder="1" applyAlignment="1">
      <alignment horizontal="center"/>
    </xf>
    <xf numFmtId="0" fontId="1" fillId="0" borderId="4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5" fontId="4" fillId="0" borderId="30" xfId="1" applyFont="1" applyBorder="1" applyAlignment="1">
      <alignment vertical="top" wrapText="1"/>
    </xf>
    <xf numFmtId="165" fontId="4" fillId="0" borderId="47" xfId="1" applyFont="1" applyBorder="1" applyAlignment="1">
      <alignment vertical="top" wrapText="1"/>
    </xf>
    <xf numFmtId="0" fontId="4" fillId="0" borderId="37" xfId="0" applyFont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165" fontId="4" fillId="0" borderId="39" xfId="1" applyFont="1" applyBorder="1" applyAlignment="1">
      <alignment vertical="top" wrapText="1"/>
    </xf>
    <xf numFmtId="165" fontId="4" fillId="0" borderId="24" xfId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9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33" fillId="0" borderId="0" xfId="0" applyFont="1"/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0" xfId="0" applyBorder="1" applyAlignment="1">
      <alignment vertical="top"/>
    </xf>
    <xf numFmtId="0" fontId="1" fillId="0" borderId="57" xfId="0" applyFont="1" applyBorder="1" applyAlignment="1">
      <alignment vertical="top"/>
    </xf>
    <xf numFmtId="0" fontId="1" fillId="0" borderId="26" xfId="0" applyFont="1" applyBorder="1" applyAlignment="1">
      <alignment horizontal="justify" vertical="top" wrapText="1"/>
    </xf>
    <xf numFmtId="0" fontId="1" fillId="0" borderId="26" xfId="0" applyFont="1" applyBorder="1" applyAlignment="1">
      <alignment vertical="top" wrapText="1"/>
    </xf>
    <xf numFmtId="0" fontId="8" fillId="0" borderId="0" xfId="0" applyFont="1"/>
    <xf numFmtId="0" fontId="3" fillId="0" borderId="57" xfId="0" applyFont="1" applyBorder="1" applyAlignment="1">
      <alignment vertical="top" wrapText="1"/>
    </xf>
    <xf numFmtId="0" fontId="3" fillId="0" borderId="26" xfId="0" applyFont="1" applyBorder="1" applyAlignment="1">
      <alignment horizontal="left" vertical="top" wrapText="1" indent="3"/>
    </xf>
    <xf numFmtId="0" fontId="3" fillId="0" borderId="26" xfId="0" applyFont="1" applyBorder="1" applyAlignment="1">
      <alignment vertical="top" wrapText="1"/>
    </xf>
    <xf numFmtId="0" fontId="3" fillId="0" borderId="30" xfId="0" applyFont="1" applyBorder="1" applyAlignment="1">
      <alignment horizontal="left" vertical="top" wrapText="1" indent="3"/>
    </xf>
    <xf numFmtId="0" fontId="41" fillId="0" borderId="0" xfId="0" applyFont="1"/>
    <xf numFmtId="0" fontId="3" fillId="0" borderId="4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indent="1"/>
    </xf>
    <xf numFmtId="0" fontId="32" fillId="0" borderId="0" xfId="0" applyFont="1"/>
    <xf numFmtId="0" fontId="4" fillId="0" borderId="84" xfId="0" applyFont="1" applyBorder="1" applyAlignment="1">
      <alignment vertical="top" wrapText="1"/>
    </xf>
    <xf numFmtId="0" fontId="42" fillId="0" borderId="86" xfId="0" applyFont="1" applyBorder="1" applyAlignment="1">
      <alignment horizontal="center" vertical="top" wrapText="1"/>
    </xf>
    <xf numFmtId="0" fontId="42" fillId="0" borderId="86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30" xfId="0" applyFont="1" applyBorder="1" applyAlignment="1">
      <alignment vertical="top" wrapText="1"/>
    </xf>
    <xf numFmtId="0" fontId="43" fillId="0" borderId="0" xfId="0" applyFont="1" applyAlignment="1"/>
    <xf numFmtId="0" fontId="0" fillId="0" borderId="0" xfId="0" applyAlignment="1"/>
    <xf numFmtId="0" fontId="3" fillId="0" borderId="28" xfId="0" applyFont="1" applyBorder="1" applyAlignment="1">
      <alignment vertical="center" wrapText="1"/>
    </xf>
    <xf numFmtId="0" fontId="15" fillId="0" borderId="56" xfId="0" applyFont="1" applyBorder="1" applyAlignment="1">
      <alignment horizontal="center"/>
    </xf>
    <xf numFmtId="0" fontId="15" fillId="0" borderId="56" xfId="0" applyFont="1" applyBorder="1" applyAlignment="1">
      <alignment wrapText="1"/>
    </xf>
    <xf numFmtId="0" fontId="15" fillId="0" borderId="56" xfId="0" applyFont="1" applyBorder="1" applyAlignment="1">
      <alignment horizontal="center" wrapText="1"/>
    </xf>
    <xf numFmtId="0" fontId="15" fillId="0" borderId="56" xfId="0" applyFont="1" applyBorder="1"/>
    <xf numFmtId="0" fontId="46" fillId="0" borderId="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5" xfId="0" applyFont="1" applyBorder="1" applyAlignment="1">
      <alignment vertical="center"/>
    </xf>
    <xf numFmtId="0" fontId="44" fillId="0" borderId="5" xfId="0" applyFont="1" applyBorder="1" applyAlignment="1">
      <alignment vertical="center" wrapText="1"/>
    </xf>
    <xf numFmtId="0" fontId="44" fillId="0" borderId="5" xfId="0" applyFont="1" applyBorder="1" applyAlignment="1">
      <alignment horizontal="left" vertical="center" wrapText="1"/>
    </xf>
    <xf numFmtId="0" fontId="46" fillId="0" borderId="5" xfId="0" applyFont="1" applyBorder="1" applyAlignment="1">
      <alignment vertical="center" wrapText="1"/>
    </xf>
    <xf numFmtId="0" fontId="0" fillId="0" borderId="5" xfId="0" applyBorder="1" applyAlignment="1"/>
    <xf numFmtId="0" fontId="44" fillId="0" borderId="5" xfId="0" applyFont="1" applyBorder="1" applyAlignment="1">
      <alignment horizontal="center" vertical="center"/>
    </xf>
    <xf numFmtId="0" fontId="44" fillId="0" borderId="18" xfId="0" applyFont="1" applyBorder="1"/>
    <xf numFmtId="0" fontId="44" fillId="0" borderId="19" xfId="0" applyFont="1" applyBorder="1" applyAlignment="1">
      <alignment horizontal="center" vertical="center"/>
    </xf>
    <xf numFmtId="0" fontId="44" fillId="0" borderId="41" xfId="0" applyFont="1" applyBorder="1"/>
    <xf numFmtId="0" fontId="44" fillId="0" borderId="0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/>
    </xf>
    <xf numFmtId="0" fontId="44" fillId="0" borderId="73" xfId="0" applyFont="1" applyBorder="1" applyAlignment="1">
      <alignment horizontal="center" vertical="center" wrapText="1"/>
    </xf>
    <xf numFmtId="0" fontId="44" fillId="0" borderId="72" xfId="0" applyFont="1" applyBorder="1" applyAlignment="1">
      <alignment horizontal="center" vertical="top"/>
    </xf>
    <xf numFmtId="0" fontId="44" fillId="0" borderId="7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22" xfId="0" applyFont="1" applyBorder="1"/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0" fillId="2" borderId="0" xfId="0" applyFont="1" applyFill="1"/>
    <xf numFmtId="0" fontId="52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0" fontId="54" fillId="0" borderId="5" xfId="0" applyFont="1" applyBorder="1" applyAlignment="1">
      <alignment horizontal="left" vertical="center"/>
    </xf>
    <xf numFmtId="0" fontId="53" fillId="0" borderId="5" xfId="0" applyFont="1" applyBorder="1" applyAlignment="1">
      <alignment horizontal="left" vertical="center"/>
    </xf>
    <xf numFmtId="0" fontId="53" fillId="0" borderId="5" xfId="0" quotePrefix="1" applyFont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horizontal="left" vertical="center"/>
    </xf>
    <xf numFmtId="0" fontId="54" fillId="0" borderId="5" xfId="0" applyFont="1" applyFill="1" applyBorder="1" applyAlignment="1">
      <alignment horizontal="left" vertical="center"/>
    </xf>
    <xf numFmtId="0" fontId="53" fillId="0" borderId="113" xfId="0" applyFont="1" applyFill="1" applyBorder="1" applyAlignment="1">
      <alignment horizontal="left" vertical="center" wrapText="1"/>
    </xf>
    <xf numFmtId="0" fontId="53" fillId="0" borderId="112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center" wrapText="1"/>
    </xf>
    <xf numFmtId="0" fontId="53" fillId="0" borderId="112" xfId="0" applyFont="1" applyFill="1" applyBorder="1" applyAlignment="1">
      <alignment horizontal="left" vertical="center"/>
    </xf>
    <xf numFmtId="0" fontId="53" fillId="0" borderId="112" xfId="0" applyFont="1" applyBorder="1" applyAlignment="1">
      <alignment horizontal="left" vertical="center"/>
    </xf>
    <xf numFmtId="0" fontId="54" fillId="0" borderId="5" xfId="0" applyFont="1" applyBorder="1" applyAlignment="1">
      <alignment horizontal="left" vertical="center" wrapText="1"/>
    </xf>
    <xf numFmtId="0" fontId="53" fillId="0" borderId="5" xfId="0" applyFont="1" applyFill="1" applyBorder="1" applyAlignment="1">
      <alignment horizontal="left" vertical="center" wrapText="1"/>
    </xf>
    <xf numFmtId="0" fontId="54" fillId="0" borderId="5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vertical="center" wrapText="1"/>
    </xf>
    <xf numFmtId="0" fontId="15" fillId="0" borderId="42" xfId="0" applyFont="1" applyBorder="1" applyAlignment="1">
      <alignment wrapText="1"/>
    </xf>
    <xf numFmtId="167" fontId="44" fillId="0" borderId="5" xfId="0" applyNumberFormat="1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5" xfId="0" quotePrefix="1" applyFont="1" applyBorder="1" applyAlignment="1">
      <alignment horizontal="center" vertical="center" wrapText="1"/>
    </xf>
    <xf numFmtId="0" fontId="53" fillId="0" borderId="5" xfId="0" quotePrefix="1" applyFont="1" applyFill="1" applyBorder="1" applyAlignment="1">
      <alignment horizontal="center" vertical="center" wrapText="1"/>
    </xf>
    <xf numFmtId="10" fontId="5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24" fillId="0" borderId="0" xfId="0" applyFont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3" fillId="0" borderId="112" xfId="0" applyFont="1" applyBorder="1" applyAlignment="1">
      <alignment horizontal="left" vertical="center" wrapText="1"/>
    </xf>
    <xf numFmtId="0" fontId="0" fillId="0" borderId="113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53" fillId="0" borderId="89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3" fillId="0" borderId="112" xfId="0" applyFont="1" applyFill="1" applyBorder="1" applyAlignment="1">
      <alignment horizontal="left" vertical="center" wrapText="1"/>
    </xf>
    <xf numFmtId="0" fontId="53" fillId="0" borderId="89" xfId="0" applyFont="1" applyFill="1" applyBorder="1" applyAlignment="1">
      <alignment horizontal="left" vertical="center" wrapText="1"/>
    </xf>
    <xf numFmtId="0" fontId="52" fillId="2" borderId="90" xfId="0" applyFont="1" applyFill="1" applyBorder="1" applyAlignment="1">
      <alignment horizontal="center" vertical="center"/>
    </xf>
    <xf numFmtId="0" fontId="52" fillId="2" borderId="9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7" xfId="0" applyFont="1" applyBorder="1" applyAlignment="1">
      <alignment vertical="center" wrapText="1"/>
    </xf>
    <xf numFmtId="0" fontId="3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58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116" xfId="0" applyFont="1" applyBorder="1" applyAlignment="1">
      <alignment horizontal="justify" vertical="center" wrapText="1"/>
    </xf>
    <xf numFmtId="0" fontId="3" fillId="0" borderId="65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center" wrapText="1"/>
    </xf>
    <xf numFmtId="0" fontId="4" fillId="0" borderId="2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90" xfId="0" applyFont="1" applyBorder="1" applyAlignment="1">
      <alignment horizontal="justify" vertical="center" wrapText="1"/>
    </xf>
    <xf numFmtId="0" fontId="3" fillId="0" borderId="55" xfId="0" applyFont="1" applyBorder="1" applyAlignment="1">
      <alignment horizontal="justify" vertical="center" wrapText="1"/>
    </xf>
    <xf numFmtId="0" fontId="3" fillId="0" borderId="55" xfId="0" applyFont="1" applyBorder="1" applyAlignment="1">
      <alignment vertical="center" wrapText="1"/>
    </xf>
    <xf numFmtId="0" fontId="0" fillId="0" borderId="32" xfId="0" applyBorder="1" applyAlignment="1">
      <alignment vertical="top" wrapText="1"/>
    </xf>
    <xf numFmtId="0" fontId="53" fillId="0" borderId="30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0" xfId="0" applyBorder="1" applyAlignment="1">
      <alignment vertical="top" wrapText="1"/>
    </xf>
    <xf numFmtId="0" fontId="0" fillId="0" borderId="91" xfId="0" applyBorder="1" applyAlignment="1">
      <alignment vertical="top" wrapText="1"/>
    </xf>
    <xf numFmtId="0" fontId="36" fillId="0" borderId="30" xfId="0" applyFont="1" applyBorder="1" applyAlignment="1">
      <alignment vertical="top" wrapText="1"/>
    </xf>
    <xf numFmtId="0" fontId="57" fillId="0" borderId="32" xfId="0" applyFont="1" applyBorder="1" applyAlignment="1">
      <alignment vertical="top" wrapText="1"/>
    </xf>
    <xf numFmtId="0" fontId="36" fillId="0" borderId="30" xfId="0" applyFont="1" applyBorder="1" applyAlignment="1">
      <alignment horizontal="center" vertical="top" wrapText="1"/>
    </xf>
    <xf numFmtId="0" fontId="36" fillId="0" borderId="32" xfId="0" applyFont="1" applyBorder="1" applyAlignment="1">
      <alignment vertical="top" wrapText="1"/>
    </xf>
    <xf numFmtId="0" fontId="36" fillId="0" borderId="57" xfId="0" applyFont="1" applyBorder="1" applyAlignment="1">
      <alignment horizontal="center" vertical="top" wrapText="1"/>
    </xf>
    <xf numFmtId="0" fontId="36" fillId="0" borderId="26" xfId="0" applyFont="1" applyBorder="1" applyAlignment="1">
      <alignment vertical="top" wrapText="1"/>
    </xf>
    <xf numFmtId="0" fontId="36" fillId="0" borderId="26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top" wrapText="1"/>
    </xf>
    <xf numFmtId="0" fontId="36" fillId="0" borderId="30" xfId="0" applyFont="1" applyBorder="1" applyAlignment="1">
      <alignment horizontal="justify" vertical="top" wrapText="1"/>
    </xf>
    <xf numFmtId="0" fontId="36" fillId="0" borderId="27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10" fontId="4" fillId="0" borderId="30" xfId="0" applyNumberFormat="1" applyFont="1" applyBorder="1" applyAlignment="1">
      <alignment vertical="top" wrapText="1"/>
    </xf>
    <xf numFmtId="0" fontId="51" fillId="2" borderId="0" xfId="0" applyFont="1" applyFill="1"/>
    <xf numFmtId="0" fontId="51" fillId="2" borderId="5" xfId="0" applyFont="1" applyFill="1" applyBorder="1"/>
    <xf numFmtId="0" fontId="58" fillId="0" borderId="5" xfId="0" applyFont="1" applyFill="1" applyBorder="1" applyAlignment="1">
      <alignment vertical="center" wrapText="1"/>
    </xf>
    <xf numFmtId="0" fontId="51" fillId="2" borderId="5" xfId="0" applyFont="1" applyFill="1" applyBorder="1" applyAlignment="1">
      <alignment horizontal="center" vertical="center" textRotation="90" wrapText="1"/>
    </xf>
    <xf numFmtId="0" fontId="51" fillId="2" borderId="0" xfId="0" applyFont="1" applyFill="1" applyAlignment="1">
      <alignment horizontal="center"/>
    </xf>
    <xf numFmtId="0" fontId="51" fillId="2" borderId="89" xfId="0" applyFont="1" applyFill="1" applyBorder="1" applyAlignment="1"/>
    <xf numFmtId="167" fontId="44" fillId="0" borderId="73" xfId="0" applyNumberFormat="1" applyFont="1" applyBorder="1" applyAlignment="1">
      <alignment horizontal="center" vertical="center" wrapText="1"/>
    </xf>
    <xf numFmtId="0" fontId="53" fillId="0" borderId="72" xfId="0" applyFont="1" applyBorder="1" applyAlignment="1">
      <alignment horizontal="center" vertical="center"/>
    </xf>
    <xf numFmtId="0" fontId="53" fillId="0" borderId="73" xfId="0" applyFont="1" applyBorder="1" applyAlignment="1">
      <alignment horizontal="center" vertical="center" wrapText="1"/>
    </xf>
    <xf numFmtId="0" fontId="53" fillId="0" borderId="73" xfId="0" quotePrefix="1" applyFont="1" applyBorder="1" applyAlignment="1">
      <alignment horizontal="center" vertical="center" wrapText="1"/>
    </xf>
    <xf numFmtId="0" fontId="53" fillId="0" borderId="73" xfId="0" applyFont="1" applyFill="1" applyBorder="1" applyAlignment="1">
      <alignment horizontal="center" vertical="center" wrapText="1"/>
    </xf>
    <xf numFmtId="0" fontId="53" fillId="0" borderId="109" xfId="0" applyFont="1" applyBorder="1" applyAlignment="1">
      <alignment horizontal="center" vertical="center"/>
    </xf>
    <xf numFmtId="10" fontId="53" fillId="0" borderId="73" xfId="0" applyNumberFormat="1" applyFont="1" applyBorder="1" applyAlignment="1">
      <alignment horizontal="center" vertical="center" wrapText="1"/>
    </xf>
    <xf numFmtId="0" fontId="53" fillId="0" borderId="73" xfId="0" quotePrefix="1" applyFont="1" applyFill="1" applyBorder="1" applyAlignment="1">
      <alignment horizontal="center" vertical="center" wrapText="1"/>
    </xf>
    <xf numFmtId="0" fontId="53" fillId="0" borderId="122" xfId="0" applyFont="1" applyBorder="1" applyAlignment="1">
      <alignment horizontal="left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50" fillId="2" borderId="18" xfId="0" applyFont="1" applyFill="1" applyBorder="1"/>
    <xf numFmtId="0" fontId="50" fillId="2" borderId="19" xfId="0" applyFont="1" applyFill="1" applyBorder="1"/>
    <xf numFmtId="0" fontId="19" fillId="0" borderId="54" xfId="0" applyFont="1" applyBorder="1" applyAlignment="1">
      <alignment horizontal="right" vertical="center"/>
    </xf>
    <xf numFmtId="0" fontId="44" fillId="0" borderId="72" xfId="0" applyFont="1" applyBorder="1" applyAlignment="1">
      <alignment horizontal="center" vertical="center"/>
    </xf>
    <xf numFmtId="0" fontId="50" fillId="2" borderId="41" xfId="0" applyFont="1" applyFill="1" applyBorder="1"/>
    <xf numFmtId="0" fontId="50" fillId="2" borderId="0" xfId="0" applyFont="1" applyFill="1" applyBorder="1"/>
    <xf numFmtId="0" fontId="50" fillId="2" borderId="42" xfId="0" applyFont="1" applyFill="1" applyBorder="1"/>
    <xf numFmtId="0" fontId="49" fillId="2" borderId="72" xfId="0" applyFont="1" applyFill="1" applyBorder="1" applyAlignment="1">
      <alignment horizontal="center" vertical="center"/>
    </xf>
    <xf numFmtId="0" fontId="50" fillId="2" borderId="72" xfId="0" applyFont="1" applyFill="1" applyBorder="1" applyAlignment="1">
      <alignment horizontal="center" vertical="center"/>
    </xf>
    <xf numFmtId="0" fontId="51" fillId="2" borderId="72" xfId="0" applyFont="1" applyFill="1" applyBorder="1"/>
    <xf numFmtId="0" fontId="51" fillId="2" borderId="73" xfId="0" applyFont="1" applyFill="1" applyBorder="1" applyAlignment="1">
      <alignment horizontal="center" vertical="center" textRotation="90" wrapText="1"/>
    </xf>
    <xf numFmtId="0" fontId="51" fillId="2" borderId="92" xfId="0" applyFont="1" applyFill="1" applyBorder="1" applyAlignment="1"/>
    <xf numFmtId="0" fontId="51" fillId="2" borderId="73" xfId="0" applyFont="1" applyFill="1" applyBorder="1" applyAlignment="1">
      <alignment horizontal="center" vertical="center"/>
    </xf>
    <xf numFmtId="0" fontId="50" fillId="2" borderId="74" xfId="0" applyFont="1" applyFill="1" applyBorder="1" applyAlignment="1">
      <alignment horizontal="center" vertical="center"/>
    </xf>
    <xf numFmtId="0" fontId="44" fillId="0" borderId="75" xfId="0" applyFont="1" applyFill="1" applyBorder="1" applyAlignment="1">
      <alignment vertical="center" wrapText="1"/>
    </xf>
    <xf numFmtId="0" fontId="51" fillId="2" borderId="75" xfId="0" applyFont="1" applyFill="1" applyBorder="1" applyAlignment="1">
      <alignment horizontal="center" vertical="center" wrapText="1"/>
    </xf>
    <xf numFmtId="0" fontId="52" fillId="2" borderId="124" xfId="0" applyFont="1" applyFill="1" applyBorder="1" applyAlignment="1">
      <alignment horizontal="center" vertical="center" wrapText="1"/>
    </xf>
    <xf numFmtId="0" fontId="59" fillId="0" borderId="108" xfId="0" applyFont="1" applyFill="1" applyBorder="1" applyAlignment="1">
      <alignment vertical="center" wrapText="1"/>
    </xf>
    <xf numFmtId="0" fontId="59" fillId="0" borderId="103" xfId="0" applyFont="1" applyFill="1" applyBorder="1" applyAlignment="1">
      <alignment vertical="center" wrapText="1"/>
    </xf>
    <xf numFmtId="0" fontId="59" fillId="0" borderId="109" xfId="0" applyFont="1" applyFill="1" applyBorder="1" applyAlignment="1">
      <alignment horizontal="right" vertical="center"/>
    </xf>
    <xf numFmtId="0" fontId="60" fillId="0" borderId="0" xfId="0" applyFont="1" applyFill="1"/>
    <xf numFmtId="0" fontId="59" fillId="0" borderId="106" xfId="0" applyFont="1" applyFill="1" applyBorder="1" applyAlignment="1">
      <alignment horizontal="centerContinuous" vertical="center" wrapText="1"/>
    </xf>
    <xf numFmtId="0" fontId="59" fillId="0" borderId="0" xfId="0" applyFont="1" applyFill="1" applyBorder="1" applyAlignment="1">
      <alignment horizontal="centerContinuous" vertical="center" wrapText="1"/>
    </xf>
    <xf numFmtId="0" fontId="59" fillId="0" borderId="105" xfId="0" applyFont="1" applyFill="1" applyBorder="1" applyAlignment="1">
      <alignment horizontal="centerContinuous" vertical="center" wrapText="1"/>
    </xf>
    <xf numFmtId="0" fontId="60" fillId="0" borderId="106" xfId="0" applyFont="1" applyFill="1" applyBorder="1" applyAlignment="1">
      <alignment horizontal="centerContinuous" vertical="center"/>
    </xf>
    <xf numFmtId="0" fontId="60" fillId="0" borderId="0" xfId="0" applyFont="1" applyFill="1" applyBorder="1" applyAlignment="1">
      <alignment horizontal="centerContinuous" vertical="center"/>
    </xf>
    <xf numFmtId="0" fontId="59" fillId="0" borderId="0" xfId="0" applyFont="1" applyFill="1" applyBorder="1" applyAlignment="1">
      <alignment horizontal="centerContinuous" vertical="center"/>
    </xf>
    <xf numFmtId="0" fontId="59" fillId="0" borderId="105" xfId="0" applyFont="1" applyFill="1" applyBorder="1" applyAlignment="1">
      <alignment horizontal="centerContinuous" vertical="center"/>
    </xf>
    <xf numFmtId="0" fontId="60" fillId="0" borderId="106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59" fillId="0" borderId="105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vertical="center" wrapText="1"/>
    </xf>
    <xf numFmtId="0" fontId="59" fillId="0" borderId="5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/>
    </xf>
    <xf numFmtId="0" fontId="59" fillId="0" borderId="0" xfId="0" applyFont="1" applyFill="1"/>
    <xf numFmtId="0" fontId="60" fillId="0" borderId="5" xfId="0" applyFont="1" applyFill="1" applyBorder="1" applyAlignment="1">
      <alignment horizontal="center" vertical="center" wrapText="1"/>
    </xf>
    <xf numFmtId="0" fontId="60" fillId="0" borderId="5" xfId="0" applyFont="1" applyFill="1" applyBorder="1" applyAlignment="1">
      <alignment vertical="center" wrapText="1"/>
    </xf>
    <xf numFmtId="165" fontId="60" fillId="0" borderId="5" xfId="1" applyFont="1" applyFill="1" applyBorder="1" applyAlignment="1">
      <alignment vertical="center" wrapText="1"/>
    </xf>
    <xf numFmtId="165" fontId="60" fillId="0" borderId="0" xfId="0" applyNumberFormat="1" applyFont="1" applyFill="1"/>
    <xf numFmtId="165" fontId="59" fillId="0" borderId="5" xfId="1" applyFont="1" applyFill="1" applyBorder="1" applyAlignment="1">
      <alignment vertical="center" wrapText="1"/>
    </xf>
    <xf numFmtId="0" fontId="60" fillId="0" borderId="5" xfId="0" applyFont="1" applyFill="1" applyBorder="1" applyAlignment="1">
      <alignment vertical="center"/>
    </xf>
    <xf numFmtId="0" fontId="59" fillId="0" borderId="5" xfId="0" applyFont="1" applyFill="1" applyBorder="1" applyAlignment="1">
      <alignment vertical="center" wrapText="1"/>
    </xf>
    <xf numFmtId="165" fontId="60" fillId="0" borderId="0" xfId="0" applyNumberFormat="1" applyFont="1" applyFill="1" applyBorder="1" applyAlignment="1">
      <alignment vertical="center"/>
    </xf>
    <xf numFmtId="165" fontId="60" fillId="0" borderId="0" xfId="0" applyNumberFormat="1" applyFont="1" applyFill="1" applyBorder="1" applyAlignment="1">
      <alignment vertical="center" wrapText="1"/>
    </xf>
    <xf numFmtId="165" fontId="60" fillId="0" borderId="105" xfId="0" applyNumberFormat="1" applyFont="1" applyFill="1" applyBorder="1" applyAlignment="1">
      <alignment vertical="center" wrapText="1"/>
    </xf>
    <xf numFmtId="0" fontId="61" fillId="0" borderId="0" xfId="0" applyFont="1" applyFill="1"/>
    <xf numFmtId="0" fontId="61" fillId="0" borderId="108" xfId="0" applyFont="1" applyFill="1" applyBorder="1" applyAlignment="1">
      <alignment horizontal="left" vertical="center"/>
    </xf>
    <xf numFmtId="0" fontId="61" fillId="0" borderId="103" xfId="0" applyFont="1" applyFill="1" applyBorder="1"/>
    <xf numFmtId="0" fontId="61" fillId="0" borderId="107" xfId="0" applyFont="1" applyFill="1" applyBorder="1"/>
    <xf numFmtId="0" fontId="61" fillId="0" borderId="106" xfId="0" applyFont="1" applyFill="1" applyBorder="1" applyAlignment="1">
      <alignment horizontal="left" vertical="center"/>
    </xf>
    <xf numFmtId="0" fontId="61" fillId="0" borderId="0" xfId="0" applyFont="1" applyFill="1" applyBorder="1"/>
    <xf numFmtId="0" fontId="61" fillId="0" borderId="105" xfId="0" applyFont="1" applyFill="1" applyBorder="1"/>
    <xf numFmtId="0" fontId="61" fillId="0" borderId="88" xfId="0" applyFont="1" applyFill="1" applyBorder="1" applyAlignment="1">
      <alignment horizontal="center" vertical="center" wrapText="1"/>
    </xf>
    <xf numFmtId="0" fontId="61" fillId="0" borderId="56" xfId="0" applyFont="1" applyFill="1" applyBorder="1"/>
    <xf numFmtId="0" fontId="61" fillId="0" borderId="93" xfId="0" applyFont="1" applyFill="1" applyBorder="1"/>
    <xf numFmtId="0" fontId="61" fillId="0" borderId="0" xfId="0" applyFont="1" applyFill="1" applyAlignment="1">
      <alignment horizontal="center"/>
    </xf>
    <xf numFmtId="0" fontId="60" fillId="0" borderId="0" xfId="0" applyFont="1" applyFill="1" applyBorder="1" applyAlignment="1">
      <alignment horizontal="centerContinuous" vertical="center" wrapText="1"/>
    </xf>
    <xf numFmtId="0" fontId="64" fillId="0" borderId="5" xfId="0" applyFont="1" applyFill="1" applyBorder="1" applyAlignment="1">
      <alignment horizontal="left" readingOrder="1"/>
    </xf>
    <xf numFmtId="165" fontId="60" fillId="0" borderId="5" xfId="1" applyFont="1" applyFill="1" applyBorder="1"/>
    <xf numFmtId="0" fontId="60" fillId="0" borderId="0" xfId="0" applyFont="1" applyFill="1" applyAlignment="1">
      <alignment horizontal="center"/>
    </xf>
    <xf numFmtId="0" fontId="59" fillId="0" borderId="18" xfId="0" applyFont="1" applyFill="1" applyBorder="1" applyAlignment="1">
      <alignment vertical="center" wrapText="1"/>
    </xf>
    <xf numFmtId="0" fontId="59" fillId="0" borderId="19" xfId="0" applyFont="1" applyFill="1" applyBorder="1" applyAlignment="1">
      <alignment vertical="center" wrapText="1"/>
    </xf>
    <xf numFmtId="0" fontId="59" fillId="0" borderId="54" xfId="0" applyFont="1" applyFill="1" applyBorder="1" applyAlignment="1">
      <alignment horizontal="right" vertical="center"/>
    </xf>
    <xf numFmtId="0" fontId="63" fillId="0" borderId="41" xfId="0" applyFont="1" applyFill="1" applyBorder="1" applyAlignment="1">
      <alignment horizontal="centerContinuous" vertical="center" wrapText="1"/>
    </xf>
    <xf numFmtId="0" fontId="59" fillId="0" borderId="42" xfId="0" applyFont="1" applyFill="1" applyBorder="1" applyAlignment="1">
      <alignment horizontal="centerContinuous" vertical="center" wrapText="1"/>
    </xf>
    <xf numFmtId="0" fontId="60" fillId="0" borderId="41" xfId="0" applyFont="1" applyFill="1" applyBorder="1" applyAlignment="1">
      <alignment horizontal="centerContinuous" vertical="center"/>
    </xf>
    <xf numFmtId="0" fontId="59" fillId="0" borderId="42" xfId="0" applyFont="1" applyFill="1" applyBorder="1" applyAlignment="1">
      <alignment horizontal="centerContinuous" vertical="center"/>
    </xf>
    <xf numFmtId="0" fontId="60" fillId="0" borderId="41" xfId="0" applyFont="1" applyFill="1" applyBorder="1" applyAlignment="1">
      <alignment horizontal="center" vertical="center" wrapText="1"/>
    </xf>
    <xf numFmtId="0" fontId="59" fillId="0" borderId="42" xfId="0" applyFont="1" applyFill="1" applyBorder="1" applyAlignment="1">
      <alignment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vertical="center" wrapText="1"/>
    </xf>
    <xf numFmtId="0" fontId="59" fillId="0" borderId="21" xfId="0" applyFont="1" applyFill="1" applyBorder="1" applyAlignment="1">
      <alignment vertical="center"/>
    </xf>
    <xf numFmtId="0" fontId="59" fillId="0" borderId="24" xfId="0" applyFont="1" applyFill="1" applyBorder="1" applyAlignment="1">
      <alignment vertical="center" wrapText="1"/>
    </xf>
    <xf numFmtId="0" fontId="59" fillId="0" borderId="45" xfId="0" applyFont="1" applyFill="1" applyBorder="1" applyAlignment="1">
      <alignment horizontal="center" vertical="center" wrapText="1"/>
    </xf>
    <xf numFmtId="0" fontId="59" fillId="0" borderId="35" xfId="0" applyFont="1" applyFill="1" applyBorder="1" applyAlignment="1">
      <alignment horizontal="center" vertical="center" wrapText="1"/>
    </xf>
    <xf numFmtId="0" fontId="59" fillId="0" borderId="27" xfId="0" applyFont="1" applyFill="1" applyBorder="1" applyAlignment="1">
      <alignment horizontal="center" vertical="center" wrapText="1"/>
    </xf>
    <xf numFmtId="0" fontId="59" fillId="0" borderId="104" xfId="0" applyFont="1" applyFill="1" applyBorder="1" applyAlignment="1">
      <alignment horizontal="center" vertical="center" wrapText="1"/>
    </xf>
    <xf numFmtId="0" fontId="59" fillId="0" borderId="89" xfId="0" applyFont="1" applyFill="1" applyBorder="1" applyAlignment="1">
      <alignment horizontal="center" vertical="center" wrapText="1"/>
    </xf>
    <xf numFmtId="0" fontId="59" fillId="0" borderId="92" xfId="0" applyFont="1" applyFill="1" applyBorder="1" applyAlignment="1">
      <alignment horizontal="center" vertical="center" wrapText="1"/>
    </xf>
    <xf numFmtId="0" fontId="59" fillId="0" borderId="94" xfId="0" applyFont="1" applyFill="1" applyBorder="1" applyAlignment="1">
      <alignment horizontal="center" vertical="center" wrapText="1"/>
    </xf>
    <xf numFmtId="0" fontId="60" fillId="0" borderId="72" xfId="0" applyFont="1" applyFill="1" applyBorder="1" applyAlignment="1">
      <alignment horizontal="center"/>
    </xf>
    <xf numFmtId="165" fontId="60" fillId="0" borderId="73" xfId="1" applyFont="1" applyFill="1" applyBorder="1"/>
    <xf numFmtId="0" fontId="59" fillId="0" borderId="74" xfId="0" applyFont="1" applyFill="1" applyBorder="1" applyAlignment="1">
      <alignment horizontal="center"/>
    </xf>
    <xf numFmtId="0" fontId="59" fillId="0" borderId="75" xfId="0" applyFont="1" applyFill="1" applyBorder="1"/>
    <xf numFmtId="165" fontId="59" fillId="0" borderId="75" xfId="0" applyNumberFormat="1" applyFont="1" applyFill="1" applyBorder="1"/>
    <xf numFmtId="165" fontId="59" fillId="0" borderId="76" xfId="0" applyNumberFormat="1" applyFont="1" applyFill="1" applyBorder="1"/>
    <xf numFmtId="0" fontId="60" fillId="0" borderId="74" xfId="0" applyFont="1" applyFill="1" applyBorder="1" applyAlignment="1">
      <alignment horizontal="center"/>
    </xf>
    <xf numFmtId="0" fontId="65" fillId="0" borderId="75" xfId="0" applyFont="1" applyFill="1" applyBorder="1" applyAlignment="1">
      <alignment horizontal="left" readingOrder="1"/>
    </xf>
    <xf numFmtId="165" fontId="59" fillId="0" borderId="75" xfId="1" applyFont="1" applyFill="1" applyBorder="1"/>
    <xf numFmtId="165" fontId="59" fillId="0" borderId="76" xfId="1" applyFont="1" applyFill="1" applyBorder="1"/>
    <xf numFmtId="0" fontId="61" fillId="0" borderId="106" xfId="0" applyFont="1" applyFill="1" applyBorder="1" applyAlignment="1">
      <alignment vertical="center"/>
    </xf>
    <xf numFmtId="0" fontId="4" fillId="0" borderId="5" xfId="0" applyFont="1" applyBorder="1" applyAlignment="1">
      <alignment vertical="top" wrapText="1"/>
    </xf>
    <xf numFmtId="0" fontId="0" fillId="3" borderId="0" xfId="0" applyFill="1"/>
    <xf numFmtId="0" fontId="42" fillId="0" borderId="5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0" fillId="0" borderId="5" xfId="0" applyNumberFormat="1" applyBorder="1"/>
    <xf numFmtId="0" fontId="42" fillId="0" borderId="112" xfId="0" applyFont="1" applyBorder="1" applyAlignment="1">
      <alignment vertical="top" wrapText="1"/>
    </xf>
    <xf numFmtId="0" fontId="4" fillId="0" borderId="112" xfId="0" applyFont="1" applyBorder="1" applyAlignment="1">
      <alignment vertical="top" wrapText="1"/>
    </xf>
    <xf numFmtId="2" fontId="4" fillId="0" borderId="112" xfId="0" applyNumberFormat="1" applyFont="1" applyBorder="1" applyAlignment="1">
      <alignment vertical="top" wrapText="1"/>
    </xf>
    <xf numFmtId="164" fontId="0" fillId="0" borderId="5" xfId="1" applyNumberFormat="1" applyFont="1" applyBorder="1"/>
    <xf numFmtId="10" fontId="4" fillId="0" borderId="5" xfId="0" applyNumberFormat="1" applyFont="1" applyBorder="1" applyAlignment="1">
      <alignment vertical="top" wrapText="1"/>
    </xf>
    <xf numFmtId="43" fontId="66" fillId="0" borderId="5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top" wrapText="1"/>
    </xf>
    <xf numFmtId="0" fontId="42" fillId="0" borderId="32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2" fillId="3" borderId="5" xfId="0" applyFont="1" applyFill="1" applyBorder="1" applyAlignment="1">
      <alignment vertical="top" wrapText="1"/>
    </xf>
    <xf numFmtId="2" fontId="4" fillId="0" borderId="30" xfId="0" applyNumberFormat="1" applyFont="1" applyBorder="1" applyAlignment="1">
      <alignment vertical="top" wrapText="1"/>
    </xf>
    <xf numFmtId="0" fontId="42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3" fillId="0" borderId="90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53" fillId="0" borderId="91" xfId="0" applyFont="1" applyBorder="1" applyAlignment="1">
      <alignment horizontal="center" vertical="center"/>
    </xf>
    <xf numFmtId="0" fontId="53" fillId="0" borderId="112" xfId="0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53" fillId="0" borderId="112" xfId="0" applyFont="1" applyBorder="1" applyAlignment="1">
      <alignment horizontal="left" vertical="center" wrapText="1"/>
    </xf>
    <xf numFmtId="0" fontId="0" fillId="0" borderId="113" xfId="0" applyBorder="1" applyAlignment="1">
      <alignment horizontal="left" vertical="center" wrapText="1"/>
    </xf>
    <xf numFmtId="0" fontId="0" fillId="0" borderId="89" xfId="0" applyBorder="1" applyAlignment="1">
      <alignment horizontal="left" vertical="center" wrapText="1"/>
    </xf>
    <xf numFmtId="0" fontId="0" fillId="0" borderId="5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4" fillId="0" borderId="90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44" fillId="0" borderId="90" xfId="0" applyFont="1" applyBorder="1" applyAlignment="1">
      <alignment horizontal="left" vertical="center" wrapText="1"/>
    </xf>
    <xf numFmtId="0" fontId="44" fillId="0" borderId="55" xfId="0" applyFont="1" applyBorder="1" applyAlignment="1">
      <alignment horizontal="left" vertical="center" wrapText="1"/>
    </xf>
    <xf numFmtId="0" fontId="44" fillId="0" borderId="9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53" fillId="0" borderId="89" xfId="0" applyFont="1" applyBorder="1" applyAlignment="1">
      <alignment horizontal="center" vertical="center" wrapText="1"/>
    </xf>
    <xf numFmtId="0" fontId="53" fillId="0" borderId="89" xfId="0" applyFont="1" applyBorder="1" applyAlignment="1">
      <alignment horizontal="left" vertical="center" wrapText="1"/>
    </xf>
    <xf numFmtId="0" fontId="53" fillId="0" borderId="108" xfId="0" applyFont="1" applyBorder="1" applyAlignment="1">
      <alignment horizontal="center" vertical="center"/>
    </xf>
    <xf numFmtId="0" fontId="53" fillId="0" borderId="103" xfId="0" applyFont="1" applyBorder="1" applyAlignment="1">
      <alignment horizontal="center" vertical="center"/>
    </xf>
    <xf numFmtId="0" fontId="53" fillId="0" borderId="107" xfId="0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53" fillId="0" borderId="93" xfId="0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53" fillId="0" borderId="112" xfId="0" applyFont="1" applyFill="1" applyBorder="1" applyAlignment="1">
      <alignment horizontal="center" vertical="center" wrapText="1"/>
    </xf>
    <xf numFmtId="0" fontId="53" fillId="0" borderId="89" xfId="0" applyFont="1" applyFill="1" applyBorder="1" applyAlignment="1">
      <alignment horizontal="center" vertical="center" wrapText="1"/>
    </xf>
    <xf numFmtId="0" fontId="53" fillId="0" borderId="109" xfId="0" applyFont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53" fillId="0" borderId="112" xfId="0" applyFont="1" applyFill="1" applyBorder="1" applyAlignment="1">
      <alignment horizontal="left" vertical="center" wrapText="1"/>
    </xf>
    <xf numFmtId="0" fontId="53" fillId="0" borderId="89" xfId="0" applyFont="1" applyFill="1" applyBorder="1" applyAlignment="1">
      <alignment horizontal="left" vertical="center" wrapText="1"/>
    </xf>
    <xf numFmtId="0" fontId="53" fillId="0" borderId="109" xfId="0" applyFont="1" applyBorder="1" applyAlignment="1">
      <alignment horizontal="center" vertical="center" wrapText="1"/>
    </xf>
    <xf numFmtId="0" fontId="53" fillId="0" borderId="92" xfId="0" applyFont="1" applyBorder="1" applyAlignment="1">
      <alignment horizontal="center" vertical="center" wrapText="1"/>
    </xf>
    <xf numFmtId="0" fontId="53" fillId="0" borderId="92" xfId="0" applyFont="1" applyBorder="1" applyAlignment="1">
      <alignment horizontal="center" vertical="center"/>
    </xf>
    <xf numFmtId="0" fontId="53" fillId="0" borderId="112" xfId="0" quotePrefix="1" applyFont="1" applyBorder="1" applyAlignment="1">
      <alignment horizontal="center" vertical="center" wrapText="1"/>
    </xf>
    <xf numFmtId="0" fontId="53" fillId="0" borderId="121" xfId="0" applyFont="1" applyBorder="1" applyAlignment="1">
      <alignment horizontal="center" vertical="center" wrapText="1"/>
    </xf>
    <xf numFmtId="0" fontId="53" fillId="0" borderId="122" xfId="0" applyFont="1" applyBorder="1" applyAlignment="1">
      <alignment horizontal="left" vertical="center" wrapText="1"/>
    </xf>
    <xf numFmtId="0" fontId="53" fillId="0" borderId="122" xfId="0" applyFont="1" applyBorder="1" applyAlignment="1">
      <alignment horizontal="center" vertical="center" wrapText="1"/>
    </xf>
    <xf numFmtId="0" fontId="53" fillId="0" borderId="110" xfId="0" applyFont="1" applyFill="1" applyBorder="1" applyAlignment="1">
      <alignment horizontal="center" vertical="center" wrapText="1"/>
    </xf>
    <xf numFmtId="0" fontId="53" fillId="0" borderId="94" xfId="0" applyFont="1" applyFill="1" applyBorder="1" applyAlignment="1">
      <alignment horizontal="center" vertical="center" wrapText="1"/>
    </xf>
    <xf numFmtId="0" fontId="53" fillId="0" borderId="113" xfId="0" applyFont="1" applyFill="1" applyBorder="1" applyAlignment="1">
      <alignment horizontal="center" vertical="center" wrapText="1"/>
    </xf>
    <xf numFmtId="0" fontId="53" fillId="0" borderId="108" xfId="0" applyFont="1" applyBorder="1" applyAlignment="1">
      <alignment horizontal="center" vertical="center" wrapText="1"/>
    </xf>
    <xf numFmtId="0" fontId="53" fillId="0" borderId="103" xfId="0" applyFont="1" applyBorder="1" applyAlignment="1">
      <alignment horizontal="center" vertical="center" wrapText="1"/>
    </xf>
    <xf numFmtId="0" fontId="53" fillId="0" borderId="119" xfId="0" applyFont="1" applyBorder="1" applyAlignment="1">
      <alignment horizontal="center" vertical="center" wrapText="1"/>
    </xf>
    <xf numFmtId="0" fontId="53" fillId="0" borderId="106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42" xfId="0" applyFont="1" applyBorder="1" applyAlignment="1">
      <alignment horizontal="center" vertical="center" wrapText="1"/>
    </xf>
    <xf numFmtId="0" fontId="53" fillId="0" borderId="88" xfId="0" applyFont="1" applyBorder="1" applyAlignment="1">
      <alignment horizontal="center" vertical="center" wrapText="1"/>
    </xf>
    <xf numFmtId="0" fontId="53" fillId="0" borderId="56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53" fillId="0" borderId="9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3" fillId="0" borderId="55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3" fillId="0" borderId="110" xfId="0" applyFont="1" applyBorder="1" applyAlignment="1">
      <alignment horizontal="center" vertical="center" wrapText="1"/>
    </xf>
    <xf numFmtId="0" fontId="53" fillId="0" borderId="94" xfId="0" applyFont="1" applyBorder="1" applyAlignment="1">
      <alignment horizontal="center" vertical="center" wrapText="1"/>
    </xf>
    <xf numFmtId="0" fontId="53" fillId="0" borderId="123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4" fillId="0" borderId="90" xfId="0" applyFont="1" applyBorder="1" applyAlignment="1">
      <alignment horizontal="center" vertical="center" wrapText="1"/>
    </xf>
    <xf numFmtId="0" fontId="44" fillId="0" borderId="9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2" fillId="2" borderId="90" xfId="0" applyFont="1" applyFill="1" applyBorder="1" applyAlignment="1">
      <alignment horizontal="center" vertical="center"/>
    </xf>
    <xf numFmtId="0" fontId="50" fillId="2" borderId="55" xfId="0" applyFont="1" applyFill="1" applyBorder="1" applyAlignment="1">
      <alignment horizontal="center" vertical="center"/>
    </xf>
    <xf numFmtId="0" fontId="50" fillId="2" borderId="91" xfId="0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0" fontId="52" fillId="2" borderId="124" xfId="0" applyFont="1" applyFill="1" applyBorder="1" applyAlignment="1">
      <alignment horizontal="center" vertical="center" wrapText="1"/>
    </xf>
    <xf numFmtId="0" fontId="50" fillId="2" borderId="77" xfId="0" applyFont="1" applyFill="1" applyBorder="1" applyAlignment="1">
      <alignment horizontal="center" vertical="center" wrapText="1"/>
    </xf>
    <xf numFmtId="0" fontId="50" fillId="2" borderId="125" xfId="0" applyFont="1" applyFill="1" applyBorder="1" applyAlignment="1">
      <alignment horizontal="center" vertical="center" wrapText="1"/>
    </xf>
    <xf numFmtId="0" fontId="52" fillId="2" borderId="124" xfId="0" applyFont="1" applyFill="1" applyBorder="1" applyAlignment="1">
      <alignment horizontal="center" vertical="center"/>
    </xf>
    <xf numFmtId="0" fontId="50" fillId="2" borderId="77" xfId="0" applyFont="1" applyFill="1" applyBorder="1" applyAlignment="1">
      <alignment horizontal="center" vertical="center"/>
    </xf>
    <xf numFmtId="0" fontId="50" fillId="2" borderId="125" xfId="0" applyFont="1" applyFill="1" applyBorder="1" applyAlignment="1">
      <alignment horizontal="center" vertical="center"/>
    </xf>
    <xf numFmtId="0" fontId="50" fillId="2" borderId="17" xfId="0" applyFont="1" applyFill="1" applyBorder="1" applyAlignment="1">
      <alignment horizontal="center" vertical="center"/>
    </xf>
    <xf numFmtId="0" fontId="52" fillId="2" borderId="90" xfId="0" applyFont="1" applyFill="1" applyBorder="1" applyAlignment="1">
      <alignment horizontal="center" vertical="center" wrapText="1"/>
    </xf>
    <xf numFmtId="0" fontId="50" fillId="2" borderId="90" xfId="0" applyFont="1" applyFill="1" applyBorder="1" applyAlignment="1">
      <alignment horizontal="center" vertical="center" wrapText="1"/>
    </xf>
    <xf numFmtId="0" fontId="50" fillId="2" borderId="16" xfId="0" applyFont="1" applyFill="1" applyBorder="1" applyAlignment="1">
      <alignment horizontal="center" vertical="center" wrapText="1"/>
    </xf>
    <xf numFmtId="0" fontId="50" fillId="2" borderId="91" xfId="0" applyFont="1" applyFill="1" applyBorder="1" applyAlignment="1">
      <alignment horizontal="center" vertical="center" wrapText="1"/>
    </xf>
    <xf numFmtId="0" fontId="49" fillId="2" borderId="9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right" vertical="center" wrapText="1"/>
    </xf>
    <xf numFmtId="0" fontId="24" fillId="0" borderId="19" xfId="0" applyFont="1" applyBorder="1" applyAlignment="1">
      <alignment horizontal="right" vertical="center" wrapText="1"/>
    </xf>
    <xf numFmtId="0" fontId="24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45" fillId="0" borderId="19" xfId="0" applyFont="1" applyBorder="1" applyAlignment="1">
      <alignment horizontal="right" vertical="center"/>
    </xf>
    <xf numFmtId="0" fontId="45" fillId="0" borderId="20" xfId="0" applyFont="1" applyBorder="1" applyAlignment="1">
      <alignment horizontal="right" vertical="center"/>
    </xf>
    <xf numFmtId="0" fontId="46" fillId="0" borderId="41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42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46" fillId="0" borderId="42" xfId="0" applyFont="1" applyBorder="1" applyAlignment="1">
      <alignment horizontal="left" vertical="center" wrapText="1"/>
    </xf>
    <xf numFmtId="0" fontId="44" fillId="0" borderId="72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 wrapText="1"/>
    </xf>
    <xf numFmtId="0" fontId="44" fillId="0" borderId="110" xfId="0" applyFont="1" applyBorder="1" applyAlignment="1">
      <alignment horizontal="left" vertical="top" wrapText="1"/>
    </xf>
    <xf numFmtId="0" fontId="44" fillId="0" borderId="111" xfId="0" applyFont="1" applyBorder="1" applyAlignment="1">
      <alignment horizontal="left" vertical="top" wrapText="1"/>
    </xf>
    <xf numFmtId="0" fontId="44" fillId="0" borderId="94" xfId="0" applyFont="1" applyBorder="1" applyAlignment="1">
      <alignment horizontal="left" vertical="top" wrapText="1"/>
    </xf>
    <xf numFmtId="0" fontId="44" fillId="0" borderId="110" xfId="0" applyFont="1" applyBorder="1" applyAlignment="1">
      <alignment horizontal="left" vertical="center" wrapText="1"/>
    </xf>
    <xf numFmtId="0" fontId="44" fillId="0" borderId="111" xfId="0" applyFont="1" applyBorder="1" applyAlignment="1">
      <alignment horizontal="left" vertical="center" wrapText="1"/>
    </xf>
    <xf numFmtId="0" fontId="44" fillId="0" borderId="94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28" xfId="0" applyFont="1" applyBorder="1" applyAlignment="1">
      <alignment horizontal="left" vertical="center" wrapText="1" indent="2"/>
    </xf>
    <xf numFmtId="0" fontId="3" fillId="0" borderId="32" xfId="0" applyFont="1" applyBorder="1" applyAlignment="1">
      <alignment horizontal="left" vertical="center" wrapText="1" indent="2"/>
    </xf>
    <xf numFmtId="0" fontId="3" fillId="0" borderId="29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4" fillId="0" borderId="3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4"/>
    </xf>
    <xf numFmtId="0" fontId="5" fillId="0" borderId="31" xfId="0" applyFont="1" applyBorder="1" applyAlignment="1">
      <alignment horizontal="left" vertical="center" wrapText="1" indent="4"/>
    </xf>
    <xf numFmtId="0" fontId="5" fillId="0" borderId="47" xfId="0" applyFont="1" applyBorder="1" applyAlignment="1">
      <alignment horizontal="left" vertical="center" wrapText="1" indent="4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8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5" fillId="0" borderId="112" xfId="0" applyFont="1" applyBorder="1" applyAlignment="1">
      <alignment vertical="center" wrapText="1"/>
    </xf>
    <xf numFmtId="0" fontId="55" fillId="0" borderId="113" xfId="0" applyFont="1" applyBorder="1" applyAlignment="1">
      <alignment vertical="center" wrapText="1"/>
    </xf>
    <xf numFmtId="0" fontId="55" fillId="0" borderId="89" xfId="0" applyFont="1" applyBorder="1" applyAlignment="1">
      <alignment vertical="center" wrapText="1"/>
    </xf>
    <xf numFmtId="0" fontId="0" fillId="0" borderId="28" xfId="0" applyBorder="1" applyAlignment="1">
      <alignment vertical="top" wrapText="1"/>
    </xf>
    <xf numFmtId="0" fontId="0" fillId="0" borderId="1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34" fillId="0" borderId="28" xfId="0" applyFont="1" applyBorder="1" applyAlignment="1">
      <alignment horizontal="justify" vertical="top" wrapText="1"/>
    </xf>
    <xf numFmtId="0" fontId="34" fillId="0" borderId="32" xfId="0" applyFont="1" applyBorder="1" applyAlignment="1">
      <alignment horizontal="justify" vertical="top" wrapText="1"/>
    </xf>
    <xf numFmtId="0" fontId="4" fillId="0" borderId="28" xfId="0" applyFont="1" applyBorder="1" applyAlignment="1">
      <alignment vertical="top" wrapText="1"/>
    </xf>
    <xf numFmtId="0" fontId="35" fillId="0" borderId="28" xfId="0" applyFont="1" applyBorder="1" applyAlignment="1">
      <alignment horizontal="center" vertical="top" wrapText="1"/>
    </xf>
    <xf numFmtId="0" fontId="35" fillId="0" borderId="32" xfId="0" applyFont="1" applyBorder="1" applyAlignment="1">
      <alignment horizontal="center" vertical="top" wrapText="1"/>
    </xf>
    <xf numFmtId="0" fontId="34" fillId="0" borderId="28" xfId="0" applyFont="1" applyBorder="1" applyAlignment="1">
      <alignment vertical="top" wrapText="1"/>
    </xf>
    <xf numFmtId="0" fontId="34" fillId="0" borderId="32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2" xfId="0" applyFont="1" applyBorder="1" applyAlignment="1">
      <alignment horizontal="center" vertical="top" wrapText="1"/>
    </xf>
    <xf numFmtId="0" fontId="34" fillId="0" borderId="34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27" xfId="0" applyFont="1" applyBorder="1" applyAlignment="1">
      <alignment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7" xfId="0" applyFont="1" applyBorder="1" applyAlignment="1">
      <alignment vertical="top" wrapText="1"/>
    </xf>
    <xf numFmtId="0" fontId="34" fillId="0" borderId="8" xfId="0" applyFont="1" applyBorder="1" applyAlignment="1">
      <alignment vertical="top" wrapText="1"/>
    </xf>
    <xf numFmtId="0" fontId="61" fillId="0" borderId="106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105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vertical="center" wrapText="1"/>
    </xf>
    <xf numFmtId="0" fontId="59" fillId="0" borderId="105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vertical="center" wrapText="1"/>
    </xf>
    <xf numFmtId="0" fontId="61" fillId="0" borderId="90" xfId="0" applyFont="1" applyFill="1" applyBorder="1" applyAlignment="1">
      <alignment horizontal="left" vertical="center" wrapText="1"/>
    </xf>
    <xf numFmtId="0" fontId="61" fillId="0" borderId="55" xfId="0" applyFont="1" applyFill="1" applyBorder="1" applyAlignment="1">
      <alignment horizontal="left" vertical="center" wrapText="1"/>
    </xf>
    <xf numFmtId="0" fontId="61" fillId="0" borderId="91" xfId="0" applyFont="1" applyFill="1" applyBorder="1" applyAlignment="1">
      <alignment horizontal="left" vertical="center" wrapText="1"/>
    </xf>
    <xf numFmtId="0" fontId="59" fillId="0" borderId="42" xfId="0" applyFont="1" applyFill="1" applyBorder="1" applyAlignment="1">
      <alignment vertical="center" wrapText="1"/>
    </xf>
    <xf numFmtId="0" fontId="60" fillId="0" borderId="21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6" fillId="0" borderId="34" xfId="0" applyFont="1" applyBorder="1" applyAlignment="1">
      <alignment horizontal="left" vertical="center" wrapText="1" indent="1"/>
    </xf>
    <xf numFmtId="0" fontId="16" fillId="0" borderId="47" xfId="0" applyFont="1" applyBorder="1" applyAlignment="1">
      <alignment horizontal="left" vertical="center" wrapText="1" indent="1"/>
    </xf>
    <xf numFmtId="0" fontId="16" fillId="0" borderId="18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7"/>
    </xf>
    <xf numFmtId="0" fontId="15" fillId="0" borderId="24" xfId="0" applyFont="1" applyBorder="1" applyAlignment="1">
      <alignment horizontal="left" vertical="center" wrapText="1" indent="7"/>
    </xf>
    <xf numFmtId="0" fontId="15" fillId="0" borderId="34" xfId="0" applyFont="1" applyBorder="1" applyAlignment="1">
      <alignment horizontal="left" vertical="center" wrapText="1" indent="9"/>
    </xf>
    <xf numFmtId="0" fontId="15" fillId="0" borderId="30" xfId="0" applyFont="1" applyBorder="1" applyAlignment="1">
      <alignment horizontal="left" vertical="center" wrapText="1" indent="9"/>
    </xf>
    <xf numFmtId="0" fontId="16" fillId="0" borderId="25" xfId="0" applyFont="1" applyBorder="1" applyAlignment="1">
      <alignment horizontal="left" vertical="center" wrapText="1" indent="15"/>
    </xf>
    <xf numFmtId="0" fontId="16" fillId="0" borderId="26" xfId="0" applyFont="1" applyBorder="1" applyAlignment="1">
      <alignment horizontal="left" vertical="center" wrapText="1" indent="15"/>
    </xf>
    <xf numFmtId="0" fontId="15" fillId="0" borderId="19" xfId="0" applyFont="1" applyBorder="1" applyAlignment="1">
      <alignment vertical="center" wrapText="1"/>
    </xf>
    <xf numFmtId="0" fontId="15" fillId="0" borderId="81" xfId="0" applyFont="1" applyBorder="1" applyAlignment="1">
      <alignment vertical="center" wrapText="1"/>
    </xf>
    <xf numFmtId="0" fontId="15" fillId="0" borderId="82" xfId="0" applyFont="1" applyBorder="1" applyAlignment="1">
      <alignment vertical="center" wrapText="1"/>
    </xf>
    <xf numFmtId="0" fontId="15" fillId="0" borderId="83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85" xfId="0" applyFont="1" applyBorder="1" applyAlignment="1">
      <alignment horizontal="left" vertical="center" wrapText="1" indent="9"/>
    </xf>
    <xf numFmtId="0" fontId="15" fillId="0" borderId="40" xfId="0" applyFont="1" applyBorder="1" applyAlignment="1">
      <alignment horizontal="left" vertical="center" wrapText="1" indent="9"/>
    </xf>
    <xf numFmtId="0" fontId="15" fillId="0" borderId="86" xfId="0" applyFont="1" applyBorder="1" applyAlignment="1">
      <alignment horizontal="left" vertical="center" wrapText="1" indent="9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5" xfId="0" applyFont="1" applyBorder="1" applyAlignment="1">
      <alignment horizontal="left" vertical="center" wrapText="1" indent="3"/>
    </xf>
    <xf numFmtId="0" fontId="15" fillId="0" borderId="33" xfId="0" applyFont="1" applyBorder="1" applyAlignment="1">
      <alignment horizontal="left" vertical="center" wrapText="1" indent="3"/>
    </xf>
    <xf numFmtId="0" fontId="15" fillId="0" borderId="26" xfId="0" applyFont="1" applyBorder="1" applyAlignment="1">
      <alignment horizontal="left" vertical="center" wrapText="1" indent="3"/>
    </xf>
    <xf numFmtId="0" fontId="16" fillId="0" borderId="33" xfId="0" applyFont="1" applyBorder="1" applyAlignment="1">
      <alignment horizontal="left" vertical="center" wrapText="1" indent="15"/>
    </xf>
    <xf numFmtId="0" fontId="16" fillId="0" borderId="25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22" fillId="0" borderId="25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4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 indent="7"/>
    </xf>
    <xf numFmtId="0" fontId="22" fillId="0" borderId="24" xfId="0" applyFont="1" applyBorder="1" applyAlignment="1">
      <alignment horizontal="left" vertical="center" wrapText="1" indent="7"/>
    </xf>
    <xf numFmtId="0" fontId="22" fillId="0" borderId="34" xfId="0" applyFont="1" applyBorder="1" applyAlignment="1">
      <alignment horizontal="left" vertical="center" wrapText="1" indent="9"/>
    </xf>
    <xf numFmtId="0" fontId="22" fillId="0" borderId="31" xfId="0" applyFont="1" applyBorder="1" applyAlignment="1">
      <alignment horizontal="left" vertical="center" wrapText="1" indent="9"/>
    </xf>
    <xf numFmtId="0" fontId="22" fillId="0" borderId="30" xfId="0" applyFont="1" applyBorder="1" applyAlignment="1">
      <alignment horizontal="left" vertical="center" wrapText="1" indent="9"/>
    </xf>
    <xf numFmtId="0" fontId="22" fillId="0" borderId="2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3"/>
    </xf>
    <xf numFmtId="0" fontId="19" fillId="0" borderId="33" xfId="0" applyFont="1" applyBorder="1" applyAlignment="1">
      <alignment horizontal="left" vertical="center" wrapText="1" indent="13"/>
    </xf>
    <xf numFmtId="0" fontId="19" fillId="0" borderId="26" xfId="0" applyFont="1" applyBorder="1" applyAlignment="1">
      <alignment horizontal="left" vertical="center" wrapText="1" indent="13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5"/>
    </xf>
    <xf numFmtId="0" fontId="19" fillId="0" borderId="33" xfId="0" applyFont="1" applyBorder="1" applyAlignment="1">
      <alignment horizontal="left" vertical="center" wrapText="1" indent="15"/>
    </xf>
    <xf numFmtId="0" fontId="19" fillId="0" borderId="26" xfId="0" applyFont="1" applyBorder="1" applyAlignment="1">
      <alignment horizontal="left" vertical="center" wrapText="1" indent="15"/>
    </xf>
    <xf numFmtId="0" fontId="22" fillId="0" borderId="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25" xfId="0" applyFont="1" applyBorder="1" applyAlignment="1">
      <alignment horizontal="left" vertical="center" wrapText="1" indent="3"/>
    </xf>
    <xf numFmtId="0" fontId="22" fillId="0" borderId="33" xfId="0" applyFont="1" applyBorder="1" applyAlignment="1">
      <alignment horizontal="left" vertical="center" wrapText="1" indent="3"/>
    </xf>
    <xf numFmtId="0" fontId="22" fillId="0" borderId="26" xfId="0" applyFont="1" applyBorder="1" applyAlignment="1">
      <alignment horizontal="left" vertical="center" wrapText="1" indent="3"/>
    </xf>
    <xf numFmtId="0" fontId="19" fillId="0" borderId="25" xfId="0" applyFont="1" applyBorder="1" applyAlignment="1">
      <alignment horizontal="right" vertical="center" wrapText="1"/>
    </xf>
    <xf numFmtId="0" fontId="19" fillId="0" borderId="33" xfId="0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22" fillId="0" borderId="42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6" fillId="0" borderId="21" xfId="0" applyFont="1" applyBorder="1" applyAlignment="1">
      <alignment horizontal="left" vertical="center" wrapText="1" indent="7"/>
    </xf>
    <xf numFmtId="0" fontId="16" fillId="0" borderId="24" xfId="0" applyFont="1" applyBorder="1" applyAlignment="1">
      <alignment horizontal="left" vertical="center" wrapText="1" indent="7"/>
    </xf>
    <xf numFmtId="0" fontId="15" fillId="0" borderId="4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4"/>
    </xf>
    <xf numFmtId="0" fontId="16" fillId="0" borderId="42" xfId="0" applyFont="1" applyBorder="1" applyAlignment="1">
      <alignment horizontal="left" vertical="center" wrapText="1" indent="4"/>
    </xf>
    <xf numFmtId="0" fontId="16" fillId="0" borderId="42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50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4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2" fillId="0" borderId="25" xfId="0" applyFont="1" applyBorder="1" applyAlignment="1">
      <alignment vertical="top" wrapText="1"/>
    </xf>
    <xf numFmtId="0" fontId="32" fillId="0" borderId="33" xfId="0" applyFont="1" applyBorder="1" applyAlignment="1">
      <alignment vertical="top" wrapText="1"/>
    </xf>
    <xf numFmtId="0" fontId="32" fillId="0" borderId="26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32" fillId="0" borderId="85" xfId="0" applyFont="1" applyBorder="1" applyAlignment="1">
      <alignment vertical="top" wrapText="1"/>
    </xf>
    <xf numFmtId="0" fontId="32" fillId="0" borderId="40" xfId="0" applyFont="1" applyBorder="1" applyAlignment="1">
      <alignment vertical="top" wrapText="1"/>
    </xf>
    <xf numFmtId="0" fontId="32" fillId="0" borderId="86" xfId="0" applyFont="1" applyBorder="1" applyAlignment="1">
      <alignment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right" vertical="top" wrapText="1"/>
    </xf>
    <xf numFmtId="0" fontId="28" fillId="0" borderId="33" xfId="0" applyFont="1" applyBorder="1" applyAlignment="1">
      <alignment horizontal="right" vertical="top" wrapText="1"/>
    </xf>
    <xf numFmtId="0" fontId="28" fillId="0" borderId="26" xfId="0" applyFont="1" applyBorder="1" applyAlignment="1">
      <alignment horizontal="right" vertical="top" wrapText="1"/>
    </xf>
    <xf numFmtId="0" fontId="32" fillId="0" borderId="25" xfId="0" applyFont="1" applyBorder="1" applyAlignment="1">
      <alignment horizontal="left" vertical="top" wrapText="1" indent="3"/>
    </xf>
    <xf numFmtId="0" fontId="32" fillId="0" borderId="33" xfId="0" applyFont="1" applyBorder="1" applyAlignment="1">
      <alignment horizontal="left" vertical="top" wrapText="1" indent="3"/>
    </xf>
    <xf numFmtId="0" fontId="32" fillId="0" borderId="26" xfId="0" applyFont="1" applyBorder="1" applyAlignment="1">
      <alignment horizontal="left" vertical="top" wrapText="1" indent="3"/>
    </xf>
    <xf numFmtId="0" fontId="4" fillId="0" borderId="79" xfId="0" applyFont="1" applyBorder="1" applyAlignment="1">
      <alignment vertical="top" wrapText="1"/>
    </xf>
    <xf numFmtId="0" fontId="4" fillId="0" borderId="80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2" fillId="0" borderId="31" xfId="0" applyFont="1" applyBorder="1" applyAlignment="1">
      <alignment vertical="top" wrapText="1"/>
    </xf>
    <xf numFmtId="0" fontId="32" fillId="0" borderId="30" xfId="0" applyFont="1" applyBorder="1" applyAlignment="1">
      <alignment vertical="top" wrapText="1"/>
    </xf>
    <xf numFmtId="0" fontId="28" fillId="0" borderId="25" xfId="0" applyFont="1" applyBorder="1" applyAlignment="1">
      <alignment horizontal="left" vertical="top" wrapText="1" indent="13"/>
    </xf>
    <xf numFmtId="0" fontId="28" fillId="0" borderId="33" xfId="0" applyFont="1" applyBorder="1" applyAlignment="1">
      <alignment horizontal="left" vertical="top" wrapText="1" indent="13"/>
    </xf>
    <xf numFmtId="0" fontId="28" fillId="0" borderId="26" xfId="0" applyFont="1" applyBorder="1" applyAlignment="1">
      <alignment horizontal="left" vertical="top" wrapText="1" indent="13"/>
    </xf>
    <xf numFmtId="0" fontId="32" fillId="0" borderId="49" xfId="0" applyFont="1" applyBorder="1" applyAlignment="1">
      <alignment horizontal="left" vertical="top" wrapText="1" indent="1"/>
    </xf>
    <xf numFmtId="0" fontId="32" fillId="0" borderId="46" xfId="0" applyFont="1" applyBorder="1" applyAlignment="1">
      <alignment horizontal="left" vertical="top" wrapText="1" indent="1"/>
    </xf>
    <xf numFmtId="0" fontId="32" fillId="0" borderId="81" xfId="0" applyFont="1" applyBorder="1" applyAlignment="1">
      <alignment vertical="top" wrapText="1"/>
    </xf>
    <xf numFmtId="0" fontId="32" fillId="0" borderId="96" xfId="0" applyFont="1" applyBorder="1" applyAlignment="1">
      <alignment vertical="top" wrapText="1"/>
    </xf>
    <xf numFmtId="0" fontId="32" fillId="0" borderId="82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33" fillId="0" borderId="25" xfId="0" applyFont="1" applyBorder="1" applyAlignment="1">
      <alignment vertical="top" wrapText="1"/>
    </xf>
    <xf numFmtId="0" fontId="33" fillId="0" borderId="33" xfId="0" applyFont="1" applyBorder="1" applyAlignment="1">
      <alignment vertical="top" wrapText="1"/>
    </xf>
    <xf numFmtId="0" fontId="33" fillId="0" borderId="26" xfId="0" applyFont="1" applyBorder="1" applyAlignment="1">
      <alignment vertical="top" wrapText="1"/>
    </xf>
    <xf numFmtId="0" fontId="28" fillId="0" borderId="25" xfId="0" applyFont="1" applyBorder="1" applyAlignment="1">
      <alignment vertical="top"/>
    </xf>
    <xf numFmtId="0" fontId="28" fillId="0" borderId="33" xfId="0" applyFont="1" applyBorder="1" applyAlignment="1">
      <alignment vertical="top"/>
    </xf>
    <xf numFmtId="0" fontId="28" fillId="0" borderId="26" xfId="0" applyFont="1" applyBorder="1" applyAlignment="1">
      <alignment vertical="top"/>
    </xf>
    <xf numFmtId="0" fontId="4" fillId="0" borderId="21" xfId="0" applyFont="1" applyBorder="1" applyAlignment="1">
      <alignment vertical="top" wrapText="1"/>
    </xf>
    <xf numFmtId="0" fontId="32" fillId="0" borderId="21" xfId="0" applyFont="1" applyBorder="1" applyAlignment="1">
      <alignment horizontal="left" vertical="top" wrapText="1" indent="7"/>
    </xf>
    <xf numFmtId="0" fontId="32" fillId="0" borderId="24" xfId="0" applyFont="1" applyBorder="1" applyAlignment="1">
      <alignment horizontal="left" vertical="top" wrapText="1" indent="7"/>
    </xf>
    <xf numFmtId="0" fontId="28" fillId="0" borderId="34" xfId="0" applyFont="1" applyBorder="1" applyAlignment="1">
      <alignment horizontal="left" vertical="top" wrapText="1" indent="9"/>
    </xf>
    <xf numFmtId="0" fontId="28" fillId="0" borderId="31" xfId="0" applyFont="1" applyBorder="1" applyAlignment="1">
      <alignment horizontal="left" vertical="top" wrapText="1" indent="9"/>
    </xf>
    <xf numFmtId="0" fontId="28" fillId="0" borderId="30" xfId="0" applyFont="1" applyBorder="1" applyAlignment="1">
      <alignment horizontal="left" vertical="top" wrapText="1" indent="9"/>
    </xf>
    <xf numFmtId="0" fontId="32" fillId="0" borderId="25" xfId="0" applyFont="1" applyBorder="1" applyAlignment="1">
      <alignment horizontal="center" vertical="top" wrapText="1"/>
    </xf>
    <xf numFmtId="0" fontId="32" fillId="0" borderId="33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7" fillId="0" borderId="19" xfId="0" applyFont="1" applyBorder="1" applyAlignment="1">
      <alignment horizontal="right" vertical="top" wrapText="1"/>
    </xf>
    <xf numFmtId="0" fontId="27" fillId="0" borderId="20" xfId="0" applyFont="1" applyBorder="1" applyAlignment="1">
      <alignment horizontal="right" vertical="top" wrapText="1"/>
    </xf>
    <xf numFmtId="0" fontId="28" fillId="0" borderId="41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42" xfId="0" applyFont="1" applyBorder="1" applyAlignment="1">
      <alignment horizontal="center" vertical="top" wrapText="1"/>
    </xf>
    <xf numFmtId="0" fontId="28" fillId="0" borderId="0" xfId="0" applyFont="1" applyBorder="1" applyAlignment="1">
      <alignment vertical="top" wrapText="1"/>
    </xf>
    <xf numFmtId="0" fontId="28" fillId="0" borderId="42" xfId="0" applyFont="1" applyBorder="1" applyAlignment="1">
      <alignment vertical="top" wrapText="1"/>
    </xf>
    <xf numFmtId="0" fontId="32" fillId="0" borderId="18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40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left" vertical="top" wrapText="1" indent="15"/>
    </xf>
    <xf numFmtId="0" fontId="28" fillId="0" borderId="33" xfId="0" applyFont="1" applyBorder="1" applyAlignment="1">
      <alignment horizontal="left" vertical="top" wrapText="1" indent="15"/>
    </xf>
    <xf numFmtId="0" fontId="28" fillId="0" borderId="26" xfId="0" applyFont="1" applyBorder="1" applyAlignment="1">
      <alignment horizontal="left" vertical="top" wrapText="1" indent="15"/>
    </xf>
    <xf numFmtId="0" fontId="4" fillId="0" borderId="0" xfId="0" applyFont="1" applyBorder="1" applyAlignment="1">
      <alignment vertical="top" wrapText="1"/>
    </xf>
    <xf numFmtId="0" fontId="32" fillId="0" borderId="34" xfId="0" applyFont="1" applyBorder="1" applyAlignment="1">
      <alignment horizontal="left" vertical="top" wrapText="1" indent="9"/>
    </xf>
    <xf numFmtId="0" fontId="32" fillId="0" borderId="31" xfId="0" applyFont="1" applyBorder="1" applyAlignment="1">
      <alignment horizontal="left" vertical="top" wrapText="1" indent="9"/>
    </xf>
    <xf numFmtId="0" fontId="32" fillId="0" borderId="30" xfId="0" applyFont="1" applyBorder="1" applyAlignment="1">
      <alignment horizontal="left" vertical="top" wrapText="1" indent="9"/>
    </xf>
    <xf numFmtId="0" fontId="28" fillId="0" borderId="41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42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0" fontId="32" fillId="0" borderId="49" xfId="0" applyFont="1" applyBorder="1" applyAlignment="1">
      <alignment horizontal="center" vertical="top" wrapText="1"/>
    </xf>
    <xf numFmtId="0" fontId="32" fillId="0" borderId="46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top"/>
    </xf>
    <xf numFmtId="0" fontId="31" fillId="0" borderId="32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/>
    </xf>
    <xf numFmtId="0" fontId="31" fillId="0" borderId="32" xfId="0" applyFont="1" applyBorder="1" applyAlignment="1">
      <alignment horizontal="left" vertical="top"/>
    </xf>
    <xf numFmtId="0" fontId="27" fillId="0" borderId="19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8" fillId="0" borderId="41" xfId="0" applyFont="1" applyBorder="1" applyAlignment="1">
      <alignment vertical="top" wrapText="1"/>
    </xf>
    <xf numFmtId="0" fontId="4" fillId="0" borderId="90" xfId="0" applyFont="1" applyBorder="1" applyAlignment="1">
      <alignment horizontal="center" vertical="top"/>
    </xf>
    <xf numFmtId="0" fontId="4" fillId="0" borderId="91" xfId="0" applyFont="1" applyBorder="1" applyAlignment="1">
      <alignment horizontal="center" vertical="top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5" fillId="0" borderId="4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34" xfId="0" applyFont="1" applyBorder="1" applyAlignment="1">
      <alignment vertical="top" wrapText="1"/>
    </xf>
    <xf numFmtId="0" fontId="1" fillId="0" borderId="25" xfId="0" applyFont="1" applyBorder="1" applyAlignment="1">
      <alignment horizontal="left" vertical="top" wrapText="1" indent="15"/>
    </xf>
    <xf numFmtId="0" fontId="1" fillId="0" borderId="33" xfId="0" applyFont="1" applyBorder="1" applyAlignment="1">
      <alignment horizontal="left" vertical="top" wrapText="1" indent="15"/>
    </xf>
    <xf numFmtId="0" fontId="1" fillId="0" borderId="3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1" fillId="0" borderId="25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1" fillId="0" borderId="4" xfId="0" applyFont="1" applyBorder="1" applyAlignment="1">
      <alignment horizontal="left" vertical="top" wrapText="1" indent="9"/>
    </xf>
    <xf numFmtId="0" fontId="1" fillId="0" borderId="34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right" vertical="top" wrapText="1"/>
    </xf>
    <xf numFmtId="0" fontId="29" fillId="0" borderId="2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24" fillId="0" borderId="34" xfId="0" applyFont="1" applyBorder="1" applyAlignment="1">
      <alignment horizontal="left" vertical="top" wrapText="1" indent="4"/>
    </xf>
    <xf numFmtId="0" fontId="24" fillId="0" borderId="0" xfId="0" applyFont="1" applyBorder="1" applyAlignment="1">
      <alignment horizontal="left" vertical="top" wrapText="1" indent="4"/>
    </xf>
    <xf numFmtId="0" fontId="24" fillId="0" borderId="27" xfId="0" applyFont="1" applyBorder="1" applyAlignment="1">
      <alignment horizontal="left" vertical="top" wrapText="1" indent="4"/>
    </xf>
    <xf numFmtId="0" fontId="1" fillId="0" borderId="25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1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56" fillId="0" borderId="25" xfId="0" applyFont="1" applyBorder="1" applyAlignment="1">
      <alignment horizontal="center" vertical="top" wrapText="1"/>
    </xf>
    <xf numFmtId="0" fontId="56" fillId="0" borderId="33" xfId="0" applyFont="1" applyBorder="1" applyAlignment="1">
      <alignment horizontal="center" vertical="top" wrapText="1"/>
    </xf>
    <xf numFmtId="0" fontId="56" fillId="0" borderId="26" xfId="0" applyFont="1" applyBorder="1" applyAlignment="1">
      <alignment horizontal="center" vertical="top" wrapText="1"/>
    </xf>
    <xf numFmtId="0" fontId="36" fillId="0" borderId="1" xfId="0" applyFont="1" applyBorder="1" applyAlignment="1">
      <alignment vertical="top" wrapText="1"/>
    </xf>
    <xf numFmtId="0" fontId="36" fillId="0" borderId="32" xfId="0" applyFont="1" applyBorder="1" applyAlignment="1">
      <alignment vertical="top" wrapText="1"/>
    </xf>
    <xf numFmtId="0" fontId="36" fillId="0" borderId="25" xfId="0" applyFont="1" applyBorder="1" applyAlignment="1">
      <alignment horizontal="center" vertical="top" wrapText="1"/>
    </xf>
    <xf numFmtId="0" fontId="36" fillId="0" borderId="33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top" wrapText="1"/>
    </xf>
    <xf numFmtId="0" fontId="56" fillId="0" borderId="25" xfId="0" applyFont="1" applyBorder="1" applyAlignment="1">
      <alignment vertical="top" wrapText="1"/>
    </xf>
    <xf numFmtId="0" fontId="56" fillId="0" borderId="33" xfId="0" applyFont="1" applyBorder="1" applyAlignment="1">
      <alignment vertical="top" wrapText="1"/>
    </xf>
    <xf numFmtId="0" fontId="56" fillId="0" borderId="26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6" fillId="0" borderId="1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justify" vertical="top" wrapText="1"/>
    </xf>
    <xf numFmtId="0" fontId="36" fillId="0" borderId="3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3"/>
    </xf>
    <xf numFmtId="0" fontId="3" fillId="0" borderId="28" xfId="0" applyFont="1" applyBorder="1" applyAlignment="1">
      <alignment horizontal="left" vertical="top" wrapText="1" indent="3"/>
    </xf>
    <xf numFmtId="0" fontId="3" fillId="0" borderId="32" xfId="0" applyFont="1" applyBorder="1" applyAlignment="1">
      <alignment horizontal="left" vertical="top" wrapText="1" indent="3"/>
    </xf>
    <xf numFmtId="0" fontId="42" fillId="0" borderId="5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12</xdr:row>
      <xdr:rowOff>200025</xdr:rowOff>
    </xdr:from>
    <xdr:to>
      <xdr:col>13</xdr:col>
      <xdr:colOff>438150</xdr:colOff>
      <xdr:row>13</xdr:row>
      <xdr:rowOff>123825</xdr:rowOff>
    </xdr:to>
    <xdr:sp macro="" textlink="">
      <xdr:nvSpPr>
        <xdr:cNvPr id="1038" name="Rectangle 14"/>
        <xdr:cNvSpPr>
          <a:spLocks/>
        </xdr:cNvSpPr>
      </xdr:nvSpPr>
      <xdr:spPr bwMode="auto">
        <a:xfrm>
          <a:off x="7086600" y="2667000"/>
          <a:ext cx="6667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Y_16-17\Sys_Rep_16-17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bu\DEBU\WBERC%20APR%202015-16%20final%20and%20Revised%20ARR%202006-14\Tariff%20Final%20Forms\FORM%201%20PART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1"/>
      <sheetName val="CERC_Tgt"/>
      <sheetName val="CEA_Tgt"/>
      <sheetName val="Input"/>
      <sheetName val="HOD_Mtng"/>
      <sheetName val="Output1"/>
      <sheetName val="Output2"/>
      <sheetName val="Coal"/>
      <sheetName val="Input2"/>
      <sheetName val="MIS_Report"/>
      <sheetName val="Monthly_Perf"/>
      <sheetName val="Monthly_Gen"/>
      <sheetName val="MOP_Monthly"/>
      <sheetName val="MOP_Fortnitly"/>
      <sheetName val="Crisp"/>
      <sheetName val="Cumu_Perf."/>
      <sheetName val="ORT"/>
      <sheetName val="DAN"/>
      <sheetName val="Infirm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DATE</v>
          </cell>
          <cell r="MH2" t="str">
            <v>DS1- SG (MU)</v>
          </cell>
        </row>
        <row r="3">
          <cell r="A3">
            <v>42461</v>
          </cell>
          <cell r="MH3">
            <v>9.4375</v>
          </cell>
        </row>
        <row r="4">
          <cell r="A4">
            <v>42462</v>
          </cell>
          <cell r="MH4">
            <v>10.029999999999999</v>
          </cell>
        </row>
        <row r="5">
          <cell r="A5">
            <v>42463</v>
          </cell>
          <cell r="MH5">
            <v>9.7524999999999995</v>
          </cell>
        </row>
        <row r="6">
          <cell r="A6">
            <v>42464</v>
          </cell>
          <cell r="MH6">
            <v>10.755000000000001</v>
          </cell>
        </row>
        <row r="7">
          <cell r="A7">
            <v>42465</v>
          </cell>
          <cell r="MH7">
            <v>10.01</v>
          </cell>
        </row>
        <row r="8">
          <cell r="A8">
            <v>42466</v>
          </cell>
          <cell r="MH8">
            <v>9.2874999999999996</v>
          </cell>
        </row>
        <row r="9">
          <cell r="A9">
            <v>42467</v>
          </cell>
          <cell r="MH9">
            <v>9.2774999999999999</v>
          </cell>
        </row>
        <row r="10">
          <cell r="A10">
            <v>42468</v>
          </cell>
          <cell r="MH10">
            <v>9.8125</v>
          </cell>
        </row>
        <row r="11">
          <cell r="A11">
            <v>42469</v>
          </cell>
          <cell r="MH11">
            <v>9.46875</v>
          </cell>
        </row>
        <row r="12">
          <cell r="A12">
            <v>42470</v>
          </cell>
          <cell r="MH12">
            <v>9.39</v>
          </cell>
        </row>
        <row r="13">
          <cell r="A13">
            <v>42471</v>
          </cell>
          <cell r="MH13">
            <v>10.116250000000001</v>
          </cell>
        </row>
        <row r="14">
          <cell r="A14">
            <v>42472</v>
          </cell>
          <cell r="MH14">
            <v>9.2112499999999997</v>
          </cell>
        </row>
        <row r="15">
          <cell r="A15">
            <v>42473</v>
          </cell>
          <cell r="MH15">
            <v>9.8162500000000001</v>
          </cell>
        </row>
        <row r="16">
          <cell r="A16">
            <v>42474</v>
          </cell>
          <cell r="MH16">
            <v>9.6325000000000003</v>
          </cell>
        </row>
        <row r="17">
          <cell r="A17">
            <v>42475</v>
          </cell>
          <cell r="MH17">
            <v>9.7949999999999999</v>
          </cell>
        </row>
        <row r="18">
          <cell r="A18">
            <v>42476</v>
          </cell>
          <cell r="MH18">
            <v>4.6587500000000004</v>
          </cell>
        </row>
        <row r="19">
          <cell r="A19">
            <v>42477</v>
          </cell>
          <cell r="MH19">
            <v>0</v>
          </cell>
        </row>
        <row r="20">
          <cell r="A20">
            <v>42478</v>
          </cell>
          <cell r="MH20">
            <v>0</v>
          </cell>
        </row>
        <row r="21">
          <cell r="A21">
            <v>42479</v>
          </cell>
          <cell r="MH21">
            <v>0</v>
          </cell>
        </row>
        <row r="22">
          <cell r="A22">
            <v>42480</v>
          </cell>
          <cell r="MH22">
            <v>0</v>
          </cell>
        </row>
        <row r="23">
          <cell r="A23">
            <v>42481</v>
          </cell>
          <cell r="MH23">
            <v>1.8162499999999999</v>
          </cell>
        </row>
        <row r="24">
          <cell r="A24">
            <v>42482</v>
          </cell>
          <cell r="MH24">
            <v>9.2375000000000007</v>
          </cell>
        </row>
        <row r="25">
          <cell r="A25">
            <v>42483</v>
          </cell>
          <cell r="MH25">
            <v>9.1</v>
          </cell>
        </row>
        <row r="26">
          <cell r="A26">
            <v>42484</v>
          </cell>
          <cell r="MH26">
            <v>9.2762499999999992</v>
          </cell>
        </row>
        <row r="27">
          <cell r="A27">
            <v>42485</v>
          </cell>
          <cell r="MH27">
            <v>9.6762499999999996</v>
          </cell>
        </row>
        <row r="28">
          <cell r="A28">
            <v>42486</v>
          </cell>
          <cell r="MH28">
            <v>10.012499999999999</v>
          </cell>
        </row>
        <row r="29">
          <cell r="A29">
            <v>42487</v>
          </cell>
          <cell r="MH29">
            <v>9.6212499999999999</v>
          </cell>
        </row>
        <row r="30">
          <cell r="A30">
            <v>42488</v>
          </cell>
          <cell r="MH30">
            <v>10.43125</v>
          </cell>
        </row>
        <row r="31">
          <cell r="A31">
            <v>42489</v>
          </cell>
          <cell r="MH31">
            <v>10.78125</v>
          </cell>
        </row>
        <row r="32">
          <cell r="A32">
            <v>42490</v>
          </cell>
          <cell r="MH32">
            <v>10.23875</v>
          </cell>
        </row>
        <row r="33">
          <cell r="A33" t="str">
            <v>Total Apr'16</v>
          </cell>
          <cell r="MH33">
            <v>240.64250000000001</v>
          </cell>
        </row>
        <row r="34">
          <cell r="A34">
            <v>42491</v>
          </cell>
          <cell r="MH34">
            <v>9.9375</v>
          </cell>
        </row>
        <row r="35">
          <cell r="A35">
            <v>42492</v>
          </cell>
          <cell r="MH35">
            <v>9.0474999999999994</v>
          </cell>
        </row>
        <row r="36">
          <cell r="A36">
            <v>42493</v>
          </cell>
          <cell r="MH36">
            <v>9.3224999999999998</v>
          </cell>
        </row>
        <row r="37">
          <cell r="A37">
            <v>42494</v>
          </cell>
          <cell r="MH37">
            <v>9.0225000000000009</v>
          </cell>
        </row>
        <row r="38">
          <cell r="A38">
            <v>42495</v>
          </cell>
          <cell r="MH38">
            <v>8.7100000000000009</v>
          </cell>
        </row>
        <row r="39">
          <cell r="A39">
            <v>42496</v>
          </cell>
          <cell r="MH39">
            <v>8.5675000000000008</v>
          </cell>
        </row>
        <row r="40">
          <cell r="A40">
            <v>42497</v>
          </cell>
          <cell r="MH40">
            <v>8.9</v>
          </cell>
        </row>
        <row r="41">
          <cell r="A41">
            <v>42498</v>
          </cell>
          <cell r="MH41">
            <v>8.64</v>
          </cell>
        </row>
        <row r="42">
          <cell r="A42">
            <v>42499</v>
          </cell>
          <cell r="MH42">
            <v>8.8725000000000005</v>
          </cell>
        </row>
        <row r="43">
          <cell r="A43">
            <v>42500</v>
          </cell>
          <cell r="MH43">
            <v>9.25</v>
          </cell>
        </row>
        <row r="44">
          <cell r="A44">
            <v>42501</v>
          </cell>
          <cell r="MH44">
            <v>9.8524999999999991</v>
          </cell>
        </row>
        <row r="45">
          <cell r="A45">
            <v>42502</v>
          </cell>
          <cell r="MH45">
            <v>10.48625</v>
          </cell>
        </row>
        <row r="46">
          <cell r="A46">
            <v>42503</v>
          </cell>
          <cell r="MH46">
            <v>10.26</v>
          </cell>
        </row>
        <row r="47">
          <cell r="A47">
            <v>42504</v>
          </cell>
          <cell r="MH47">
            <v>8.7149999999999999</v>
          </cell>
        </row>
        <row r="48">
          <cell r="A48">
            <v>42505</v>
          </cell>
          <cell r="MH48">
            <v>8.9312500000000004</v>
          </cell>
        </row>
        <row r="49">
          <cell r="A49">
            <v>42506</v>
          </cell>
          <cell r="MH49">
            <v>9.5075000000000003</v>
          </cell>
        </row>
        <row r="50">
          <cell r="A50">
            <v>42507</v>
          </cell>
          <cell r="MH50">
            <v>10.0375</v>
          </cell>
        </row>
        <row r="51">
          <cell r="A51">
            <v>42508</v>
          </cell>
          <cell r="MH51">
            <v>9.0762499999999999</v>
          </cell>
        </row>
        <row r="52">
          <cell r="A52">
            <v>42509</v>
          </cell>
          <cell r="MH52">
            <v>8.9600000000000009</v>
          </cell>
        </row>
        <row r="53">
          <cell r="A53">
            <v>42510</v>
          </cell>
          <cell r="MH53">
            <v>9.2899999999999991</v>
          </cell>
        </row>
        <row r="54">
          <cell r="A54">
            <v>42511</v>
          </cell>
          <cell r="MH54">
            <v>9.5662500000000001</v>
          </cell>
        </row>
        <row r="55">
          <cell r="A55">
            <v>42512</v>
          </cell>
          <cell r="MH55">
            <v>8.7899999999999991</v>
          </cell>
        </row>
        <row r="56">
          <cell r="A56">
            <v>42513</v>
          </cell>
          <cell r="MH56">
            <v>9.0387500000000003</v>
          </cell>
        </row>
        <row r="57">
          <cell r="A57">
            <v>42514</v>
          </cell>
          <cell r="MH57">
            <v>9.15625</v>
          </cell>
        </row>
        <row r="58">
          <cell r="A58">
            <v>42515</v>
          </cell>
          <cell r="MH58">
            <v>9.06</v>
          </cell>
        </row>
        <row r="59">
          <cell r="A59">
            <v>42516</v>
          </cell>
          <cell r="MH59">
            <v>9.3625000000000007</v>
          </cell>
        </row>
        <row r="60">
          <cell r="A60">
            <v>42517</v>
          </cell>
          <cell r="MH60">
            <v>9.5325000000000006</v>
          </cell>
        </row>
        <row r="61">
          <cell r="A61">
            <v>42518</v>
          </cell>
          <cell r="MH61">
            <v>4.5</v>
          </cell>
        </row>
        <row r="62">
          <cell r="A62">
            <v>42519</v>
          </cell>
          <cell r="MH62">
            <v>0</v>
          </cell>
        </row>
        <row r="63">
          <cell r="A63">
            <v>42520</v>
          </cell>
          <cell r="MH63">
            <v>0</v>
          </cell>
        </row>
        <row r="64">
          <cell r="A64">
            <v>42521</v>
          </cell>
          <cell r="MH64">
            <v>0</v>
          </cell>
        </row>
        <row r="65">
          <cell r="A65" t="str">
            <v>Total May'16</v>
          </cell>
          <cell r="MH65">
            <v>254.39249999999998</v>
          </cell>
        </row>
        <row r="66">
          <cell r="A66">
            <v>42522</v>
          </cell>
          <cell r="MH66">
            <v>0</v>
          </cell>
        </row>
        <row r="67">
          <cell r="A67">
            <v>42523</v>
          </cell>
          <cell r="MH67">
            <v>5.9537500000000003</v>
          </cell>
        </row>
        <row r="68">
          <cell r="A68">
            <v>42524</v>
          </cell>
          <cell r="MH68">
            <v>9.9662500000000005</v>
          </cell>
        </row>
        <row r="69">
          <cell r="A69">
            <v>42525</v>
          </cell>
          <cell r="MH69">
            <v>10.057499999999999</v>
          </cell>
        </row>
        <row r="70">
          <cell r="A70">
            <v>42526</v>
          </cell>
          <cell r="MH70">
            <v>8.86</v>
          </cell>
        </row>
        <row r="71">
          <cell r="A71">
            <v>42527</v>
          </cell>
          <cell r="MH71">
            <v>9.2624999999999993</v>
          </cell>
        </row>
        <row r="72">
          <cell r="A72">
            <v>42528</v>
          </cell>
          <cell r="MH72">
            <v>8.9949999999999992</v>
          </cell>
        </row>
        <row r="73">
          <cell r="A73">
            <v>42529</v>
          </cell>
          <cell r="MH73">
            <v>9.9649999999999999</v>
          </cell>
        </row>
        <row r="74">
          <cell r="A74">
            <v>42530</v>
          </cell>
          <cell r="MH74">
            <v>8.64</v>
          </cell>
        </row>
        <row r="75">
          <cell r="A75">
            <v>42531</v>
          </cell>
          <cell r="MH75">
            <v>8.64</v>
          </cell>
        </row>
        <row r="76">
          <cell r="A76">
            <v>42532</v>
          </cell>
          <cell r="MH76">
            <v>8.64</v>
          </cell>
        </row>
        <row r="77">
          <cell r="A77">
            <v>42533</v>
          </cell>
          <cell r="MH77">
            <v>9.16</v>
          </cell>
        </row>
        <row r="78">
          <cell r="A78">
            <v>42534</v>
          </cell>
          <cell r="MH78">
            <v>9.9037500000000005</v>
          </cell>
        </row>
        <row r="79">
          <cell r="A79">
            <v>42535</v>
          </cell>
          <cell r="MH79">
            <v>9.1675000000000004</v>
          </cell>
        </row>
        <row r="80">
          <cell r="A80">
            <v>42536</v>
          </cell>
          <cell r="MH80">
            <v>8.7149999999999999</v>
          </cell>
        </row>
        <row r="81">
          <cell r="A81">
            <v>42537</v>
          </cell>
          <cell r="MH81">
            <v>8.9587500000000002</v>
          </cell>
        </row>
        <row r="82">
          <cell r="A82">
            <v>42538</v>
          </cell>
          <cell r="MH82">
            <v>10.175000000000001</v>
          </cell>
        </row>
        <row r="83">
          <cell r="A83">
            <v>42539</v>
          </cell>
          <cell r="MH83">
            <v>9.59</v>
          </cell>
        </row>
        <row r="84">
          <cell r="A84">
            <v>42540</v>
          </cell>
          <cell r="MH84">
            <v>8.9350000000000005</v>
          </cell>
        </row>
        <row r="85">
          <cell r="A85">
            <v>42541</v>
          </cell>
          <cell r="MH85">
            <v>9.3762500000000006</v>
          </cell>
        </row>
        <row r="86">
          <cell r="A86">
            <v>42542</v>
          </cell>
          <cell r="MH86">
            <v>9.9774999999999991</v>
          </cell>
        </row>
        <row r="87">
          <cell r="A87">
            <v>42543</v>
          </cell>
          <cell r="MH87">
            <v>9.2137499999999992</v>
          </cell>
        </row>
        <row r="88">
          <cell r="A88">
            <v>42544</v>
          </cell>
          <cell r="MH88">
            <v>9.4312500000000004</v>
          </cell>
        </row>
        <row r="89">
          <cell r="A89">
            <v>42545</v>
          </cell>
          <cell r="MH89">
            <v>9.4962499999999999</v>
          </cell>
        </row>
        <row r="90">
          <cell r="A90">
            <v>42546</v>
          </cell>
          <cell r="MH90">
            <v>9.3312500000000007</v>
          </cell>
        </row>
        <row r="91">
          <cell r="A91">
            <v>42547</v>
          </cell>
          <cell r="MH91">
            <v>9.75</v>
          </cell>
        </row>
        <row r="92">
          <cell r="A92">
            <v>42548</v>
          </cell>
          <cell r="MH92">
            <v>9.8074999999999992</v>
          </cell>
        </row>
        <row r="93">
          <cell r="A93">
            <v>42549</v>
          </cell>
          <cell r="MH93">
            <v>9.3574999999999999</v>
          </cell>
        </row>
        <row r="94">
          <cell r="A94">
            <v>42550</v>
          </cell>
          <cell r="MH94">
            <v>9.9574999999999996</v>
          </cell>
        </row>
        <row r="95">
          <cell r="A95">
            <v>42551</v>
          </cell>
          <cell r="MH95">
            <v>9.8674999999999997</v>
          </cell>
        </row>
        <row r="96">
          <cell r="A96" t="str">
            <v>Total Jun'16</v>
          </cell>
          <cell r="MH96">
            <v>269.15125</v>
          </cell>
        </row>
        <row r="97">
          <cell r="A97">
            <v>42552</v>
          </cell>
          <cell r="MH97">
            <v>9.8025000000000002</v>
          </cell>
        </row>
        <row r="98">
          <cell r="A98">
            <v>42553</v>
          </cell>
          <cell r="MH98">
            <v>8.7200000000000006</v>
          </cell>
        </row>
        <row r="99">
          <cell r="A99">
            <v>42554</v>
          </cell>
          <cell r="MH99">
            <v>8.64</v>
          </cell>
        </row>
        <row r="100">
          <cell r="A100">
            <v>42555</v>
          </cell>
          <cell r="MH100">
            <v>8.74</v>
          </cell>
        </row>
        <row r="101">
          <cell r="A101">
            <v>42556</v>
          </cell>
          <cell r="MH101">
            <v>9.3512500000000003</v>
          </cell>
        </row>
        <row r="102">
          <cell r="A102">
            <v>42557</v>
          </cell>
          <cell r="MH102">
            <v>9.3175000000000008</v>
          </cell>
        </row>
        <row r="103">
          <cell r="A103">
            <v>42558</v>
          </cell>
          <cell r="MH103">
            <v>10.567500000000001</v>
          </cell>
        </row>
        <row r="104">
          <cell r="A104">
            <v>42559</v>
          </cell>
          <cell r="MH104">
            <v>3.06</v>
          </cell>
        </row>
        <row r="105">
          <cell r="A105">
            <v>42560</v>
          </cell>
          <cell r="MH105">
            <v>4.7012499999999999</v>
          </cell>
        </row>
        <row r="106">
          <cell r="A106">
            <v>42561</v>
          </cell>
          <cell r="MH106">
            <v>9.1575000000000006</v>
          </cell>
        </row>
        <row r="107">
          <cell r="A107">
            <v>42562</v>
          </cell>
          <cell r="MH107">
            <v>9.2750000000000004</v>
          </cell>
        </row>
        <row r="108">
          <cell r="A108">
            <v>42563</v>
          </cell>
          <cell r="MH108">
            <v>8.64</v>
          </cell>
        </row>
        <row r="109">
          <cell r="A109">
            <v>42564</v>
          </cell>
          <cell r="MH109">
            <v>8.75</v>
          </cell>
        </row>
        <row r="110">
          <cell r="A110">
            <v>42565</v>
          </cell>
          <cell r="MH110">
            <v>8.9037500000000005</v>
          </cell>
        </row>
        <row r="111">
          <cell r="A111">
            <v>42566</v>
          </cell>
          <cell r="MH111">
            <v>9.01</v>
          </cell>
        </row>
        <row r="112">
          <cell r="A112">
            <v>42567</v>
          </cell>
          <cell r="MH112">
            <v>8.7825000000000006</v>
          </cell>
        </row>
        <row r="113">
          <cell r="A113">
            <v>42568</v>
          </cell>
          <cell r="MH113">
            <v>8.64</v>
          </cell>
        </row>
        <row r="114">
          <cell r="A114">
            <v>42569</v>
          </cell>
          <cell r="MH114">
            <v>8.7112499999999997</v>
          </cell>
        </row>
        <row r="115">
          <cell r="A115">
            <v>42570</v>
          </cell>
          <cell r="MH115">
            <v>8.81</v>
          </cell>
        </row>
        <row r="116">
          <cell r="A116">
            <v>42571</v>
          </cell>
          <cell r="MH116">
            <v>8.6974999999999998</v>
          </cell>
        </row>
        <row r="117">
          <cell r="A117">
            <v>42572</v>
          </cell>
          <cell r="MH117">
            <v>8.9525000000000006</v>
          </cell>
        </row>
        <row r="118">
          <cell r="A118">
            <v>42573</v>
          </cell>
          <cell r="MH118">
            <v>8.8375000000000004</v>
          </cell>
        </row>
        <row r="119">
          <cell r="A119">
            <v>42574</v>
          </cell>
          <cell r="MH119">
            <v>8.7449999999999992</v>
          </cell>
        </row>
        <row r="120">
          <cell r="A120">
            <v>42575</v>
          </cell>
          <cell r="MH120">
            <v>8.7925000000000004</v>
          </cell>
        </row>
        <row r="121">
          <cell r="A121">
            <v>42576</v>
          </cell>
          <cell r="MH121">
            <v>9.40625</v>
          </cell>
        </row>
        <row r="122">
          <cell r="A122">
            <v>42577</v>
          </cell>
          <cell r="MH122">
            <v>10.02875</v>
          </cell>
        </row>
        <row r="123">
          <cell r="A123">
            <v>42578</v>
          </cell>
          <cell r="MH123">
            <v>9.3925000000000001</v>
          </cell>
        </row>
        <row r="124">
          <cell r="A124">
            <v>42579</v>
          </cell>
          <cell r="MH124">
            <v>9.3674999999999997</v>
          </cell>
        </row>
        <row r="125">
          <cell r="A125">
            <v>42580</v>
          </cell>
          <cell r="MH125">
            <v>8.6974999999999998</v>
          </cell>
        </row>
        <row r="126">
          <cell r="A126">
            <v>42581</v>
          </cell>
          <cell r="MH126">
            <v>0</v>
          </cell>
        </row>
        <row r="127">
          <cell r="A127">
            <v>42582</v>
          </cell>
          <cell r="MH127">
            <v>0</v>
          </cell>
        </row>
        <row r="128">
          <cell r="A128" t="str">
            <v>Total Jul'16</v>
          </cell>
          <cell r="MH128">
            <v>252.49750000000003</v>
          </cell>
        </row>
        <row r="129">
          <cell r="A129">
            <v>42583</v>
          </cell>
          <cell r="MH129">
            <v>0</v>
          </cell>
        </row>
        <row r="130">
          <cell r="A130">
            <v>42584</v>
          </cell>
          <cell r="MH130">
            <v>0</v>
          </cell>
        </row>
        <row r="131">
          <cell r="A131">
            <v>42585</v>
          </cell>
          <cell r="MH131">
            <v>0</v>
          </cell>
        </row>
        <row r="132">
          <cell r="A132">
            <v>42586</v>
          </cell>
          <cell r="MH132">
            <v>0</v>
          </cell>
        </row>
        <row r="133">
          <cell r="A133">
            <v>42587</v>
          </cell>
          <cell r="MH133">
            <v>0</v>
          </cell>
        </row>
        <row r="134">
          <cell r="A134">
            <v>42588</v>
          </cell>
          <cell r="MH134">
            <v>0</v>
          </cell>
        </row>
        <row r="135">
          <cell r="A135">
            <v>42589</v>
          </cell>
          <cell r="MH135">
            <v>0</v>
          </cell>
        </row>
        <row r="136">
          <cell r="A136">
            <v>42590</v>
          </cell>
          <cell r="MH136">
            <v>0</v>
          </cell>
        </row>
        <row r="137">
          <cell r="A137">
            <v>42591</v>
          </cell>
          <cell r="MH137">
            <v>0</v>
          </cell>
        </row>
        <row r="138">
          <cell r="A138">
            <v>42592</v>
          </cell>
          <cell r="MH138">
            <v>0</v>
          </cell>
        </row>
        <row r="139">
          <cell r="A139">
            <v>42593</v>
          </cell>
          <cell r="MH139">
            <v>0</v>
          </cell>
        </row>
        <row r="140">
          <cell r="A140">
            <v>42594</v>
          </cell>
          <cell r="MH140">
            <v>0</v>
          </cell>
        </row>
        <row r="141">
          <cell r="A141">
            <v>42595</v>
          </cell>
          <cell r="MH141">
            <v>0</v>
          </cell>
        </row>
        <row r="142">
          <cell r="A142">
            <v>42596</v>
          </cell>
          <cell r="MH142">
            <v>0</v>
          </cell>
        </row>
        <row r="143">
          <cell r="A143">
            <v>42597</v>
          </cell>
          <cell r="MH143">
            <v>0</v>
          </cell>
        </row>
        <row r="144">
          <cell r="A144">
            <v>42598</v>
          </cell>
          <cell r="MH144">
            <v>0</v>
          </cell>
        </row>
        <row r="145">
          <cell r="A145">
            <v>42599</v>
          </cell>
          <cell r="MH145">
            <v>0</v>
          </cell>
        </row>
        <row r="146">
          <cell r="A146">
            <v>42600</v>
          </cell>
          <cell r="MH146">
            <v>0</v>
          </cell>
        </row>
        <row r="147">
          <cell r="A147">
            <v>42601</v>
          </cell>
          <cell r="MH147">
            <v>0</v>
          </cell>
        </row>
        <row r="148">
          <cell r="A148">
            <v>42602</v>
          </cell>
          <cell r="MH148">
            <v>0</v>
          </cell>
        </row>
        <row r="149">
          <cell r="A149">
            <v>42603</v>
          </cell>
          <cell r="MH149">
            <v>0</v>
          </cell>
        </row>
        <row r="150">
          <cell r="A150">
            <v>42604</v>
          </cell>
          <cell r="MH150">
            <v>0</v>
          </cell>
        </row>
        <row r="151">
          <cell r="A151">
            <v>42605</v>
          </cell>
          <cell r="MH151">
            <v>0</v>
          </cell>
        </row>
        <row r="152">
          <cell r="A152">
            <v>42606</v>
          </cell>
          <cell r="MH152">
            <v>0</v>
          </cell>
        </row>
        <row r="153">
          <cell r="A153">
            <v>42607</v>
          </cell>
          <cell r="MH153">
            <v>0</v>
          </cell>
        </row>
        <row r="154">
          <cell r="A154">
            <v>42608</v>
          </cell>
          <cell r="MH154">
            <v>0</v>
          </cell>
        </row>
        <row r="155">
          <cell r="A155">
            <v>42609</v>
          </cell>
          <cell r="MH155">
            <v>0</v>
          </cell>
        </row>
        <row r="156">
          <cell r="A156">
            <v>42610</v>
          </cell>
          <cell r="MH156">
            <v>0</v>
          </cell>
        </row>
        <row r="157">
          <cell r="A157">
            <v>42611</v>
          </cell>
          <cell r="MH157">
            <v>0</v>
          </cell>
        </row>
        <row r="158">
          <cell r="A158">
            <v>42612</v>
          </cell>
          <cell r="MH158">
            <v>0</v>
          </cell>
        </row>
        <row r="159">
          <cell r="A159">
            <v>42613</v>
          </cell>
          <cell r="MH159">
            <v>0.27750000000000002</v>
          </cell>
        </row>
        <row r="160">
          <cell r="A160" t="str">
            <v>Total Aug'16</v>
          </cell>
          <cell r="MH160">
            <v>0.27750000000000002</v>
          </cell>
        </row>
        <row r="161">
          <cell r="A161">
            <v>42614</v>
          </cell>
          <cell r="MH161">
            <v>8.7537500000000001</v>
          </cell>
        </row>
        <row r="162">
          <cell r="A162">
            <v>42615</v>
          </cell>
          <cell r="MH162">
            <v>8.7750000000000004</v>
          </cell>
        </row>
        <row r="163">
          <cell r="A163">
            <v>42616</v>
          </cell>
          <cell r="MH163">
            <v>9.3187499999999996</v>
          </cell>
        </row>
        <row r="164">
          <cell r="A164">
            <v>42617</v>
          </cell>
          <cell r="MH164">
            <v>9.3062500000000004</v>
          </cell>
        </row>
        <row r="165">
          <cell r="A165">
            <v>42618</v>
          </cell>
          <cell r="MH165">
            <v>10.25</v>
          </cell>
        </row>
        <row r="166">
          <cell r="A166">
            <v>42619</v>
          </cell>
          <cell r="MH166">
            <v>10.032500000000001</v>
          </cell>
        </row>
        <row r="167">
          <cell r="A167">
            <v>42620</v>
          </cell>
          <cell r="MH167">
            <v>10.29</v>
          </cell>
        </row>
        <row r="168">
          <cell r="A168">
            <v>42621</v>
          </cell>
          <cell r="MH168">
            <v>11.05875</v>
          </cell>
        </row>
        <row r="169">
          <cell r="A169">
            <v>42622</v>
          </cell>
          <cell r="MH169">
            <v>10.827500000000001</v>
          </cell>
        </row>
        <row r="170">
          <cell r="A170">
            <v>42623</v>
          </cell>
          <cell r="MH170">
            <v>10.95125</v>
          </cell>
        </row>
        <row r="171">
          <cell r="A171">
            <v>42624</v>
          </cell>
          <cell r="MH171">
            <v>9.89</v>
          </cell>
        </row>
        <row r="172">
          <cell r="A172">
            <v>42625</v>
          </cell>
          <cell r="MH172">
            <v>10.578749999999999</v>
          </cell>
        </row>
        <row r="173">
          <cell r="A173">
            <v>42626</v>
          </cell>
          <cell r="MH173">
            <v>9.9124999999999996</v>
          </cell>
        </row>
        <row r="174">
          <cell r="A174">
            <v>42627</v>
          </cell>
          <cell r="MH174">
            <v>10.15</v>
          </cell>
        </row>
        <row r="175">
          <cell r="A175">
            <v>42628</v>
          </cell>
          <cell r="MH175">
            <v>10.0975</v>
          </cell>
        </row>
        <row r="176">
          <cell r="A176">
            <v>42629</v>
          </cell>
          <cell r="MH176">
            <v>9.5712499999999991</v>
          </cell>
        </row>
        <row r="177">
          <cell r="A177">
            <v>42630</v>
          </cell>
          <cell r="MH177">
            <v>9.9774999999999991</v>
          </cell>
        </row>
        <row r="178">
          <cell r="A178">
            <v>42631</v>
          </cell>
          <cell r="MH178">
            <v>9.8524999999999991</v>
          </cell>
        </row>
        <row r="179">
          <cell r="A179">
            <v>42632</v>
          </cell>
          <cell r="MH179">
            <v>10.63</v>
          </cell>
        </row>
        <row r="180">
          <cell r="A180">
            <v>42633</v>
          </cell>
          <cell r="MH180">
            <v>10.2225</v>
          </cell>
        </row>
        <row r="181">
          <cell r="A181">
            <v>42634</v>
          </cell>
          <cell r="MH181">
            <v>10.0425</v>
          </cell>
        </row>
        <row r="182">
          <cell r="A182">
            <v>42635</v>
          </cell>
          <cell r="MH182">
            <v>10.59375</v>
          </cell>
        </row>
        <row r="183">
          <cell r="A183">
            <v>42636</v>
          </cell>
          <cell r="MH183">
            <v>10.126250000000001</v>
          </cell>
        </row>
        <row r="184">
          <cell r="A184">
            <v>42637</v>
          </cell>
          <cell r="MH184">
            <v>10.2125</v>
          </cell>
        </row>
        <row r="185">
          <cell r="A185">
            <v>42638</v>
          </cell>
          <cell r="MH185">
            <v>9.23</v>
          </cell>
        </row>
        <row r="186">
          <cell r="A186">
            <v>42639</v>
          </cell>
          <cell r="MH186">
            <v>9.8800000000000008</v>
          </cell>
        </row>
        <row r="187">
          <cell r="A187">
            <v>42640</v>
          </cell>
          <cell r="MH187">
            <v>10.1675</v>
          </cell>
        </row>
        <row r="188">
          <cell r="A188">
            <v>42641</v>
          </cell>
          <cell r="MH188">
            <v>11.03875</v>
          </cell>
        </row>
        <row r="189">
          <cell r="A189">
            <v>42642</v>
          </cell>
          <cell r="MH189">
            <v>10.9175</v>
          </cell>
        </row>
        <row r="190">
          <cell r="A190">
            <v>42643</v>
          </cell>
          <cell r="MH190">
            <v>7.97</v>
          </cell>
        </row>
        <row r="191">
          <cell r="A191" t="str">
            <v>Tot. Sept'16</v>
          </cell>
          <cell r="MH191">
            <v>300.625</v>
          </cell>
        </row>
        <row r="192">
          <cell r="A192">
            <v>42644</v>
          </cell>
          <cell r="MH192">
            <v>10.36375</v>
          </cell>
        </row>
        <row r="193">
          <cell r="A193">
            <v>42645</v>
          </cell>
          <cell r="MH193">
            <v>8.1950000000000003</v>
          </cell>
        </row>
        <row r="194">
          <cell r="A194">
            <v>42646</v>
          </cell>
          <cell r="MH194">
            <v>0</v>
          </cell>
        </row>
        <row r="195">
          <cell r="A195">
            <v>42647</v>
          </cell>
          <cell r="MH195">
            <v>0.18</v>
          </cell>
        </row>
        <row r="196">
          <cell r="A196">
            <v>42648</v>
          </cell>
          <cell r="MH196">
            <v>9.7487499999999994</v>
          </cell>
        </row>
        <row r="197">
          <cell r="A197">
            <v>42649</v>
          </cell>
          <cell r="MH197">
            <v>10.23625</v>
          </cell>
        </row>
        <row r="198">
          <cell r="A198">
            <v>42650</v>
          </cell>
          <cell r="MH198">
            <v>10.3725</v>
          </cell>
        </row>
        <row r="199">
          <cell r="A199">
            <v>42651</v>
          </cell>
          <cell r="MH199">
            <v>9.5012500000000006</v>
          </cell>
        </row>
        <row r="200">
          <cell r="A200">
            <v>42652</v>
          </cell>
          <cell r="MH200">
            <v>9.1575000000000006</v>
          </cell>
        </row>
        <row r="201">
          <cell r="A201">
            <v>42653</v>
          </cell>
          <cell r="MH201">
            <v>8.9087499999999995</v>
          </cell>
        </row>
        <row r="202">
          <cell r="A202">
            <v>42654</v>
          </cell>
          <cell r="MH202">
            <v>8.7874999999999996</v>
          </cell>
        </row>
        <row r="203">
          <cell r="A203">
            <v>42655</v>
          </cell>
          <cell r="MH203">
            <v>9.4024999999999999</v>
          </cell>
        </row>
        <row r="204">
          <cell r="A204">
            <v>42656</v>
          </cell>
          <cell r="MH204">
            <v>10.07</v>
          </cell>
        </row>
        <row r="205">
          <cell r="A205">
            <v>42657</v>
          </cell>
          <cell r="MH205">
            <v>10.96875</v>
          </cell>
        </row>
        <row r="206">
          <cell r="A206">
            <v>42658</v>
          </cell>
          <cell r="MH206">
            <v>10.43</v>
          </cell>
        </row>
        <row r="207">
          <cell r="A207">
            <v>42659</v>
          </cell>
          <cell r="MH207">
            <v>9.9362499999999994</v>
          </cell>
        </row>
        <row r="208">
          <cell r="A208">
            <v>42660</v>
          </cell>
          <cell r="MH208">
            <v>8.84</v>
          </cell>
        </row>
        <row r="209">
          <cell r="A209">
            <v>42661</v>
          </cell>
          <cell r="MH209">
            <v>9.4312500000000004</v>
          </cell>
        </row>
        <row r="210">
          <cell r="A210">
            <v>42662</v>
          </cell>
          <cell r="MH210">
            <v>9.4887499999999996</v>
          </cell>
        </row>
        <row r="211">
          <cell r="A211">
            <v>42663</v>
          </cell>
          <cell r="MH211">
            <v>9.6137499999999996</v>
          </cell>
        </row>
        <row r="212">
          <cell r="A212">
            <v>42664</v>
          </cell>
          <cell r="MH212">
            <v>10.005000000000001</v>
          </cell>
        </row>
        <row r="213">
          <cell r="A213">
            <v>42665</v>
          </cell>
          <cell r="MH213">
            <v>10.27375</v>
          </cell>
        </row>
        <row r="214">
          <cell r="A214">
            <v>42666</v>
          </cell>
          <cell r="MH214">
            <v>9.2424999999999997</v>
          </cell>
        </row>
        <row r="215">
          <cell r="A215">
            <v>42667</v>
          </cell>
          <cell r="MH215">
            <v>9.6737500000000001</v>
          </cell>
        </row>
        <row r="216">
          <cell r="A216">
            <v>42668</v>
          </cell>
          <cell r="MH216">
            <v>9.5500000000000007</v>
          </cell>
        </row>
        <row r="217">
          <cell r="A217">
            <v>42669</v>
          </cell>
          <cell r="MH217">
            <v>10.112500000000001</v>
          </cell>
        </row>
        <row r="218">
          <cell r="A218">
            <v>42670</v>
          </cell>
          <cell r="MH218">
            <v>9.4412500000000001</v>
          </cell>
        </row>
        <row r="219">
          <cell r="A219">
            <v>42671</v>
          </cell>
          <cell r="MH219">
            <v>9.4725000000000001</v>
          </cell>
        </row>
        <row r="220">
          <cell r="A220">
            <v>42672</v>
          </cell>
          <cell r="MH220">
            <v>9.84375</v>
          </cell>
        </row>
        <row r="221">
          <cell r="A221">
            <v>42673</v>
          </cell>
          <cell r="MH221">
            <v>9.0225000000000009</v>
          </cell>
        </row>
        <row r="222">
          <cell r="A222">
            <v>42674</v>
          </cell>
          <cell r="MH222">
            <v>8.9875000000000007</v>
          </cell>
        </row>
        <row r="223">
          <cell r="A223" t="str">
            <v>Total Oct'16</v>
          </cell>
          <cell r="MH223">
            <v>279.25750000000005</v>
          </cell>
        </row>
        <row r="224">
          <cell r="A224">
            <v>42675</v>
          </cell>
          <cell r="MH224">
            <v>8.7725000000000009</v>
          </cell>
        </row>
        <row r="225">
          <cell r="A225">
            <v>42676</v>
          </cell>
          <cell r="MH225">
            <v>9.1337499999999991</v>
          </cell>
        </row>
        <row r="226">
          <cell r="A226">
            <v>42677</v>
          </cell>
          <cell r="MH226">
            <v>9.01</v>
          </cell>
        </row>
        <row r="227">
          <cell r="A227">
            <v>42678</v>
          </cell>
          <cell r="MH227">
            <v>8.9975000000000005</v>
          </cell>
        </row>
        <row r="228">
          <cell r="A228">
            <v>42679</v>
          </cell>
          <cell r="MH228">
            <v>9.125</v>
          </cell>
        </row>
        <row r="229">
          <cell r="A229">
            <v>42680</v>
          </cell>
          <cell r="MH229">
            <v>8.9875000000000007</v>
          </cell>
        </row>
        <row r="230">
          <cell r="A230">
            <v>42681</v>
          </cell>
          <cell r="MH230">
            <v>9.3812499999999996</v>
          </cell>
        </row>
        <row r="231">
          <cell r="A231">
            <v>42682</v>
          </cell>
          <cell r="MH231">
            <v>9.6337499999999991</v>
          </cell>
        </row>
        <row r="232">
          <cell r="A232">
            <v>42683</v>
          </cell>
          <cell r="MH232">
            <v>10.1675</v>
          </cell>
        </row>
        <row r="233">
          <cell r="A233">
            <v>42684</v>
          </cell>
          <cell r="MH233">
            <v>9.4474999999999998</v>
          </cell>
        </row>
        <row r="234">
          <cell r="A234">
            <v>42685</v>
          </cell>
          <cell r="MH234">
            <v>9.4162499999999998</v>
          </cell>
        </row>
        <row r="235">
          <cell r="A235">
            <v>42686</v>
          </cell>
          <cell r="MH235">
            <v>9.0399999999999991</v>
          </cell>
        </row>
        <row r="236">
          <cell r="A236">
            <v>42687</v>
          </cell>
          <cell r="MH236">
            <v>8.7100000000000009</v>
          </cell>
        </row>
        <row r="237">
          <cell r="A237">
            <v>42688</v>
          </cell>
          <cell r="MH237">
            <v>9.1062499999999993</v>
          </cell>
        </row>
        <row r="238">
          <cell r="A238">
            <v>42689</v>
          </cell>
          <cell r="MH238">
            <v>9.15625</v>
          </cell>
        </row>
        <row r="239">
          <cell r="A239">
            <v>42690</v>
          </cell>
          <cell r="MH239">
            <v>9.1449999999999996</v>
          </cell>
        </row>
        <row r="240">
          <cell r="A240">
            <v>42691</v>
          </cell>
          <cell r="MH240">
            <v>9.1675000000000004</v>
          </cell>
        </row>
        <row r="241">
          <cell r="A241">
            <v>42692</v>
          </cell>
          <cell r="MH241">
            <v>9.2322500000000005</v>
          </cell>
        </row>
        <row r="242">
          <cell r="A242">
            <v>42693</v>
          </cell>
          <cell r="MH242">
            <v>7.0107499999999998</v>
          </cell>
        </row>
        <row r="243">
          <cell r="A243">
            <v>42694</v>
          </cell>
          <cell r="MH243">
            <v>5.3224999999999998</v>
          </cell>
        </row>
        <row r="244">
          <cell r="A244">
            <v>42695</v>
          </cell>
          <cell r="MH244">
            <v>9.5727499999999992</v>
          </cell>
        </row>
        <row r="245">
          <cell r="A245">
            <v>42696</v>
          </cell>
          <cell r="MH245">
            <v>9.6267499999999995</v>
          </cell>
        </row>
        <row r="246">
          <cell r="A246">
            <v>42697</v>
          </cell>
          <cell r="MH246">
            <v>9.4459999999999997</v>
          </cell>
        </row>
        <row r="247">
          <cell r="A247">
            <v>42698</v>
          </cell>
          <cell r="MH247">
            <v>9.3782499999999995</v>
          </cell>
        </row>
        <row r="248">
          <cell r="A248">
            <v>42699</v>
          </cell>
          <cell r="MH248">
            <v>9.1769999999999996</v>
          </cell>
        </row>
        <row r="249">
          <cell r="A249">
            <v>42700</v>
          </cell>
          <cell r="MH249">
            <v>9.32775</v>
          </cell>
        </row>
        <row r="250">
          <cell r="A250">
            <v>42701</v>
          </cell>
          <cell r="MH250">
            <v>9.4537499999999994</v>
          </cell>
        </row>
        <row r="251">
          <cell r="A251">
            <v>42702</v>
          </cell>
          <cell r="MH251">
            <v>9.0162499999999994</v>
          </cell>
        </row>
        <row r="252">
          <cell r="A252">
            <v>42703</v>
          </cell>
          <cell r="MH252">
            <v>8.7524999999999995</v>
          </cell>
        </row>
        <row r="253">
          <cell r="A253">
            <v>42704</v>
          </cell>
          <cell r="MH253">
            <v>9.5015000000000001</v>
          </cell>
        </row>
        <row r="254">
          <cell r="A254" t="str">
            <v>Total Nov'16</v>
          </cell>
          <cell r="MH254">
            <v>271.21550000000002</v>
          </cell>
        </row>
        <row r="255">
          <cell r="A255">
            <v>42705</v>
          </cell>
          <cell r="MH255">
            <v>10.342750000000001</v>
          </cell>
        </row>
        <row r="256">
          <cell r="A256">
            <v>42706</v>
          </cell>
          <cell r="MH256">
            <v>10.366</v>
          </cell>
        </row>
        <row r="257">
          <cell r="A257">
            <v>42707</v>
          </cell>
          <cell r="MH257">
            <v>9.2774999999999999</v>
          </cell>
        </row>
        <row r="258">
          <cell r="A258">
            <v>42708</v>
          </cell>
          <cell r="MH258">
            <v>3.7337500000000001</v>
          </cell>
        </row>
        <row r="259">
          <cell r="A259">
            <v>42709</v>
          </cell>
          <cell r="MH259">
            <v>0</v>
          </cell>
        </row>
        <row r="260">
          <cell r="A260">
            <v>42710</v>
          </cell>
          <cell r="MH260">
            <v>0</v>
          </cell>
        </row>
        <row r="261">
          <cell r="A261">
            <v>42711</v>
          </cell>
          <cell r="MH261">
            <v>8.9037500000000005</v>
          </cell>
        </row>
        <row r="262">
          <cell r="A262">
            <v>42712</v>
          </cell>
          <cell r="MH262">
            <v>10.70125</v>
          </cell>
        </row>
        <row r="263">
          <cell r="A263">
            <v>42713</v>
          </cell>
          <cell r="MH263">
            <v>9.8930000000000007</v>
          </cell>
        </row>
        <row r="264">
          <cell r="A264">
            <v>42714</v>
          </cell>
          <cell r="MH264">
            <v>9.9540000000000006</v>
          </cell>
        </row>
        <row r="265">
          <cell r="A265">
            <v>42715</v>
          </cell>
          <cell r="MH265">
            <v>10.18</v>
          </cell>
        </row>
        <row r="266">
          <cell r="A266">
            <v>42716</v>
          </cell>
          <cell r="MH266">
            <v>10.0525</v>
          </cell>
        </row>
        <row r="267">
          <cell r="A267">
            <v>42717</v>
          </cell>
          <cell r="MH267">
            <v>3.5074999999999998</v>
          </cell>
        </row>
        <row r="268">
          <cell r="A268">
            <v>42718</v>
          </cell>
          <cell r="MH268">
            <v>0</v>
          </cell>
        </row>
        <row r="269">
          <cell r="A269">
            <v>42719</v>
          </cell>
          <cell r="MH269">
            <v>0</v>
          </cell>
        </row>
        <row r="270">
          <cell r="A270">
            <v>42720</v>
          </cell>
          <cell r="MH270">
            <v>2.7345000000000002</v>
          </cell>
        </row>
        <row r="271">
          <cell r="A271">
            <v>42721</v>
          </cell>
          <cell r="MH271">
            <v>10.147500000000001</v>
          </cell>
        </row>
        <row r="272">
          <cell r="A272">
            <v>42722</v>
          </cell>
          <cell r="MH272">
            <v>9.3849999999999998</v>
          </cell>
        </row>
        <row r="273">
          <cell r="A273">
            <v>42723</v>
          </cell>
          <cell r="MH273">
            <v>10.3825</v>
          </cell>
        </row>
        <row r="274">
          <cell r="A274">
            <v>42724</v>
          </cell>
          <cell r="MH274">
            <v>9.5399999999999991</v>
          </cell>
        </row>
        <row r="275">
          <cell r="A275">
            <v>42725</v>
          </cell>
          <cell r="MH275">
            <v>10.692500000000001</v>
          </cell>
        </row>
        <row r="276">
          <cell r="A276">
            <v>42726</v>
          </cell>
          <cell r="MH276">
            <v>9.3450000000000006</v>
          </cell>
        </row>
        <row r="277">
          <cell r="A277">
            <v>42727</v>
          </cell>
          <cell r="MH277">
            <v>10.4825</v>
          </cell>
        </row>
        <row r="278">
          <cell r="A278">
            <v>42728</v>
          </cell>
          <cell r="MH278">
            <v>9.5649999999999995</v>
          </cell>
        </row>
        <row r="279">
          <cell r="A279">
            <v>42729</v>
          </cell>
          <cell r="MH279">
            <v>9.8862500000000004</v>
          </cell>
        </row>
        <row r="280">
          <cell r="A280">
            <v>42730</v>
          </cell>
          <cell r="MH280">
            <v>10.37</v>
          </cell>
        </row>
        <row r="281">
          <cell r="A281">
            <v>42731</v>
          </cell>
          <cell r="MH281">
            <v>10.52</v>
          </cell>
        </row>
        <row r="282">
          <cell r="A282">
            <v>42732</v>
          </cell>
          <cell r="MH282">
            <v>10.31</v>
          </cell>
        </row>
        <row r="283">
          <cell r="A283">
            <v>42733</v>
          </cell>
          <cell r="MH283">
            <v>10.387499999999999</v>
          </cell>
        </row>
        <row r="284">
          <cell r="A284">
            <v>42734</v>
          </cell>
          <cell r="MH284">
            <v>9.5549999999999997</v>
          </cell>
        </row>
        <row r="285">
          <cell r="A285">
            <v>42735</v>
          </cell>
          <cell r="MH285">
            <v>9.8249999999999993</v>
          </cell>
        </row>
        <row r="286">
          <cell r="A286" t="str">
            <v>Total Dec'16</v>
          </cell>
          <cell r="MH286">
            <v>250.04024999999996</v>
          </cell>
        </row>
        <row r="287">
          <cell r="A287">
            <v>42736</v>
          </cell>
          <cell r="MH287">
            <v>9.1612500000000008</v>
          </cell>
        </row>
        <row r="288">
          <cell r="A288">
            <v>42737</v>
          </cell>
          <cell r="MH288">
            <v>10.2425</v>
          </cell>
        </row>
        <row r="289">
          <cell r="A289">
            <v>42738</v>
          </cell>
          <cell r="MH289">
            <v>10.205</v>
          </cell>
        </row>
        <row r="290">
          <cell r="A290">
            <v>42739</v>
          </cell>
          <cell r="MH290">
            <v>10.5525</v>
          </cell>
        </row>
        <row r="291">
          <cell r="A291">
            <v>42740</v>
          </cell>
          <cell r="MH291">
            <v>10.645</v>
          </cell>
        </row>
        <row r="292">
          <cell r="A292">
            <v>42741</v>
          </cell>
          <cell r="MH292">
            <v>10.6</v>
          </cell>
        </row>
        <row r="293">
          <cell r="A293">
            <v>42742</v>
          </cell>
          <cell r="MH293">
            <v>10.1275</v>
          </cell>
        </row>
        <row r="294">
          <cell r="A294">
            <v>42743</v>
          </cell>
          <cell r="MH294">
            <v>9.5175000000000001</v>
          </cell>
        </row>
        <row r="295">
          <cell r="A295">
            <v>42744</v>
          </cell>
          <cell r="MH295">
            <v>10.2525</v>
          </cell>
        </row>
        <row r="296">
          <cell r="A296">
            <v>42745</v>
          </cell>
          <cell r="MH296">
            <v>9.6199999999999992</v>
          </cell>
        </row>
        <row r="297">
          <cell r="A297">
            <v>42746</v>
          </cell>
          <cell r="MH297">
            <v>10.3125</v>
          </cell>
        </row>
        <row r="298">
          <cell r="A298">
            <v>42747</v>
          </cell>
          <cell r="MH298">
            <v>10.442500000000001</v>
          </cell>
        </row>
        <row r="299">
          <cell r="A299">
            <v>42748</v>
          </cell>
          <cell r="MH299">
            <v>9.6662499999999998</v>
          </cell>
        </row>
        <row r="300">
          <cell r="A300">
            <v>42749</v>
          </cell>
          <cell r="MH300">
            <v>9.9450000000000003</v>
          </cell>
        </row>
        <row r="301">
          <cell r="A301">
            <v>42750</v>
          </cell>
          <cell r="MH301">
            <v>9.4075000000000006</v>
          </cell>
        </row>
        <row r="302">
          <cell r="A302">
            <v>42751</v>
          </cell>
          <cell r="MH302">
            <v>10.1175</v>
          </cell>
        </row>
        <row r="303">
          <cell r="A303">
            <v>42752</v>
          </cell>
          <cell r="MH303">
            <v>9.8475000000000001</v>
          </cell>
        </row>
        <row r="304">
          <cell r="A304">
            <v>42753</v>
          </cell>
          <cell r="MH304">
            <v>10.0975</v>
          </cell>
        </row>
        <row r="305">
          <cell r="A305">
            <v>42754</v>
          </cell>
          <cell r="MH305">
            <v>10.63625</v>
          </cell>
        </row>
        <row r="306">
          <cell r="A306">
            <v>42755</v>
          </cell>
          <cell r="MH306">
            <v>10.362500000000001</v>
          </cell>
        </row>
        <row r="307">
          <cell r="A307">
            <v>42756</v>
          </cell>
          <cell r="MH307">
            <v>10.43</v>
          </cell>
        </row>
        <row r="308">
          <cell r="A308">
            <v>42757</v>
          </cell>
          <cell r="MH308">
            <v>10.045</v>
          </cell>
        </row>
        <row r="309">
          <cell r="A309">
            <v>42758</v>
          </cell>
          <cell r="MH309">
            <v>10.407500000000001</v>
          </cell>
        </row>
        <row r="310">
          <cell r="A310">
            <v>42759</v>
          </cell>
          <cell r="MH310">
            <v>10.5025</v>
          </cell>
        </row>
        <row r="311">
          <cell r="A311">
            <v>42760</v>
          </cell>
          <cell r="MH311">
            <v>10.41</v>
          </cell>
        </row>
        <row r="312">
          <cell r="A312">
            <v>42761</v>
          </cell>
          <cell r="MH312">
            <v>9.4975000000000005</v>
          </cell>
        </row>
        <row r="313">
          <cell r="A313">
            <v>42762</v>
          </cell>
          <cell r="MH313">
            <v>9.4375</v>
          </cell>
        </row>
        <row r="314">
          <cell r="A314">
            <v>42763</v>
          </cell>
          <cell r="MH314">
            <v>10.0725</v>
          </cell>
        </row>
        <row r="315">
          <cell r="A315">
            <v>42764</v>
          </cell>
          <cell r="MH315">
            <v>9.9425000000000008</v>
          </cell>
        </row>
        <row r="316">
          <cell r="A316">
            <v>42765</v>
          </cell>
          <cell r="MH316">
            <v>10.123749999999999</v>
          </cell>
        </row>
        <row r="317">
          <cell r="A317">
            <v>42766</v>
          </cell>
          <cell r="MH317">
            <v>9.2974999999999994</v>
          </cell>
        </row>
        <row r="318">
          <cell r="A318" t="str">
            <v>Total Jan'17</v>
          </cell>
          <cell r="MH318">
            <v>311.92499999999995</v>
          </cell>
        </row>
        <row r="319">
          <cell r="A319">
            <v>42767</v>
          </cell>
          <cell r="MH319">
            <v>10.220000000000001</v>
          </cell>
        </row>
        <row r="320">
          <cell r="A320">
            <v>42768</v>
          </cell>
          <cell r="MH320">
            <v>10.19125</v>
          </cell>
        </row>
        <row r="321">
          <cell r="A321">
            <v>42769</v>
          </cell>
          <cell r="MH321">
            <v>9.9625000000000004</v>
          </cell>
        </row>
        <row r="322">
          <cell r="A322">
            <v>42770</v>
          </cell>
          <cell r="MH322">
            <v>9.1724999999999994</v>
          </cell>
        </row>
        <row r="323">
          <cell r="A323">
            <v>42771</v>
          </cell>
          <cell r="MH323">
            <v>0</v>
          </cell>
        </row>
        <row r="324">
          <cell r="A324">
            <v>42772</v>
          </cell>
          <cell r="MH324">
            <v>0</v>
          </cell>
        </row>
        <row r="325">
          <cell r="A325">
            <v>42773</v>
          </cell>
          <cell r="MH325">
            <v>7.1630000000000003</v>
          </cell>
        </row>
        <row r="326">
          <cell r="A326">
            <v>42774</v>
          </cell>
          <cell r="MH326">
            <v>9.8949999999999996</v>
          </cell>
        </row>
        <row r="327">
          <cell r="A327">
            <v>42775</v>
          </cell>
          <cell r="MH327">
            <v>9.9450000000000003</v>
          </cell>
        </row>
        <row r="328">
          <cell r="A328">
            <v>42776</v>
          </cell>
          <cell r="MH328">
            <v>9.8524999999999991</v>
          </cell>
        </row>
        <row r="329">
          <cell r="A329">
            <v>42777</v>
          </cell>
          <cell r="MH329">
            <v>9.5250000000000004</v>
          </cell>
        </row>
        <row r="330">
          <cell r="A330">
            <v>42778</v>
          </cell>
          <cell r="MH330">
            <v>9.3175000000000008</v>
          </cell>
        </row>
        <row r="331">
          <cell r="A331">
            <v>42779</v>
          </cell>
          <cell r="MH331">
            <v>9.5574999999999992</v>
          </cell>
        </row>
        <row r="332">
          <cell r="A332">
            <v>42780</v>
          </cell>
          <cell r="MH332">
            <v>9.3699999999999992</v>
          </cell>
        </row>
        <row r="333">
          <cell r="A333">
            <v>42781</v>
          </cell>
          <cell r="MH333">
            <v>9.4262499999999996</v>
          </cell>
        </row>
        <row r="334">
          <cell r="A334">
            <v>42782</v>
          </cell>
          <cell r="MH334">
            <v>9.1649999999999991</v>
          </cell>
        </row>
        <row r="335">
          <cell r="A335">
            <v>42783</v>
          </cell>
          <cell r="MH335">
            <v>9.3049999999999997</v>
          </cell>
        </row>
        <row r="336">
          <cell r="A336">
            <v>42784</v>
          </cell>
          <cell r="MH336">
            <v>9.19</v>
          </cell>
        </row>
        <row r="337">
          <cell r="A337">
            <v>42785</v>
          </cell>
          <cell r="MH337">
            <v>9.06</v>
          </cell>
        </row>
        <row r="338">
          <cell r="A338">
            <v>42786</v>
          </cell>
          <cell r="MH338">
            <v>8.8224999999999998</v>
          </cell>
        </row>
        <row r="339">
          <cell r="A339">
            <v>42787</v>
          </cell>
          <cell r="MH339">
            <v>9.1</v>
          </cell>
        </row>
        <row r="340">
          <cell r="A340">
            <v>42788</v>
          </cell>
          <cell r="MH340">
            <v>9.4774999999999991</v>
          </cell>
        </row>
        <row r="341">
          <cell r="A341">
            <v>42789</v>
          </cell>
          <cell r="MH341">
            <v>9.6925000000000008</v>
          </cell>
        </row>
        <row r="342">
          <cell r="A342">
            <v>42790</v>
          </cell>
          <cell r="MH342">
            <v>9.75</v>
          </cell>
        </row>
        <row r="343">
          <cell r="A343">
            <v>42791</v>
          </cell>
          <cell r="MH343">
            <v>10.21625</v>
          </cell>
        </row>
        <row r="344">
          <cell r="A344">
            <v>42792</v>
          </cell>
          <cell r="MH344">
            <v>9.5875000000000004</v>
          </cell>
        </row>
        <row r="345">
          <cell r="A345">
            <v>42793</v>
          </cell>
          <cell r="MH345">
            <v>9.2799999999999994</v>
          </cell>
        </row>
        <row r="346">
          <cell r="A346">
            <v>42794</v>
          </cell>
          <cell r="MH346">
            <v>9.3874999999999993</v>
          </cell>
        </row>
        <row r="347">
          <cell r="A347" t="str">
            <v>Total Feb'17</v>
          </cell>
          <cell r="MH347">
            <v>245.63174999999998</v>
          </cell>
        </row>
        <row r="348">
          <cell r="A348">
            <v>42795</v>
          </cell>
          <cell r="MH348">
            <v>9.36</v>
          </cell>
        </row>
        <row r="349">
          <cell r="A349">
            <v>42796</v>
          </cell>
          <cell r="MH349">
            <v>9.3249999999999993</v>
          </cell>
        </row>
        <row r="350">
          <cell r="A350">
            <v>42797</v>
          </cell>
          <cell r="MH350">
            <v>10.37</v>
          </cell>
        </row>
        <row r="351">
          <cell r="A351">
            <v>42798</v>
          </cell>
          <cell r="MH351">
            <v>10.1525</v>
          </cell>
        </row>
        <row r="352">
          <cell r="A352">
            <v>42799</v>
          </cell>
          <cell r="MH352">
            <v>9.2375000000000007</v>
          </cell>
        </row>
        <row r="353">
          <cell r="A353">
            <v>42800</v>
          </cell>
          <cell r="MH353">
            <v>9.5762499999999999</v>
          </cell>
        </row>
        <row r="354">
          <cell r="A354">
            <v>42801</v>
          </cell>
          <cell r="MH354">
            <v>8.7575000000000003</v>
          </cell>
        </row>
        <row r="355">
          <cell r="A355">
            <v>42802</v>
          </cell>
          <cell r="MH355">
            <v>8.94</v>
          </cell>
        </row>
        <row r="356">
          <cell r="A356">
            <v>42803</v>
          </cell>
          <cell r="MH356">
            <v>9.3562499999999993</v>
          </cell>
        </row>
        <row r="357">
          <cell r="A357">
            <v>42804</v>
          </cell>
          <cell r="MH357">
            <v>9.35</v>
          </cell>
        </row>
        <row r="358">
          <cell r="A358">
            <v>42805</v>
          </cell>
          <cell r="MH358">
            <v>9.5724999999999998</v>
          </cell>
        </row>
        <row r="359">
          <cell r="A359">
            <v>42806</v>
          </cell>
          <cell r="MH359">
            <v>9.0775000000000006</v>
          </cell>
        </row>
        <row r="360">
          <cell r="A360">
            <v>42807</v>
          </cell>
          <cell r="MH360">
            <v>8.0150000000000006</v>
          </cell>
        </row>
        <row r="361">
          <cell r="A361">
            <v>42808</v>
          </cell>
          <cell r="MH361">
            <v>9.5425000000000004</v>
          </cell>
        </row>
        <row r="362">
          <cell r="A362">
            <v>42809</v>
          </cell>
          <cell r="MH362">
            <v>10.262499999999999</v>
          </cell>
        </row>
        <row r="363">
          <cell r="A363">
            <v>42810</v>
          </cell>
          <cell r="MH363">
            <v>9.6769999999999996</v>
          </cell>
        </row>
        <row r="364">
          <cell r="A364">
            <v>42811</v>
          </cell>
          <cell r="MH364">
            <v>9.2279999999999998</v>
          </cell>
        </row>
        <row r="365">
          <cell r="A365">
            <v>42812</v>
          </cell>
          <cell r="MH365">
            <v>9.3480000000000008</v>
          </cell>
        </row>
        <row r="366">
          <cell r="A366">
            <v>42813</v>
          </cell>
          <cell r="MH366">
            <v>8.6125000000000007</v>
          </cell>
        </row>
        <row r="367">
          <cell r="A367">
            <v>42814</v>
          </cell>
          <cell r="MH367">
            <v>9.1485000000000003</v>
          </cell>
        </row>
        <row r="368">
          <cell r="A368">
            <v>42815</v>
          </cell>
          <cell r="MH368">
            <v>0</v>
          </cell>
        </row>
        <row r="369">
          <cell r="A369">
            <v>42816</v>
          </cell>
          <cell r="MH369">
            <v>0.52500000000000002</v>
          </cell>
        </row>
        <row r="370">
          <cell r="A370">
            <v>42817</v>
          </cell>
          <cell r="MH370">
            <v>9.9655000000000005</v>
          </cell>
        </row>
        <row r="371">
          <cell r="A371">
            <v>42818</v>
          </cell>
          <cell r="MH371">
            <v>9.9945000000000004</v>
          </cell>
        </row>
        <row r="372">
          <cell r="A372">
            <v>42819</v>
          </cell>
          <cell r="MH372">
            <v>10.23175</v>
          </cell>
        </row>
        <row r="373">
          <cell r="A373">
            <v>42820</v>
          </cell>
          <cell r="MH373">
            <v>9.19</v>
          </cell>
        </row>
        <row r="374">
          <cell r="A374">
            <v>42821</v>
          </cell>
          <cell r="MH374">
            <v>9.9039999999999999</v>
          </cell>
        </row>
        <row r="375">
          <cell r="A375">
            <v>42822</v>
          </cell>
          <cell r="MH375">
            <v>10.044</v>
          </cell>
        </row>
        <row r="376">
          <cell r="A376">
            <v>42823</v>
          </cell>
          <cell r="MH376">
            <v>9.7940000000000005</v>
          </cell>
        </row>
        <row r="377">
          <cell r="A377">
            <v>42824</v>
          </cell>
          <cell r="MH377">
            <v>9.8710000000000004</v>
          </cell>
        </row>
        <row r="378">
          <cell r="A378">
            <v>42825</v>
          </cell>
          <cell r="MH378">
            <v>10.0535</v>
          </cell>
        </row>
        <row r="379">
          <cell r="A379" t="str">
            <v>Total Mar'17</v>
          </cell>
          <cell r="MH379">
            <v>276.48224999999996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.1PAF"/>
      <sheetName val="1.1a Unit PAF"/>
      <sheetName val="1.2 PLF"/>
      <sheetName val="1.2a Unit PLF"/>
      <sheetName val="1.3 Gen"/>
      <sheetName val="Net Gen 15-16"/>
      <sheetName val="1.4(a) Aux Con"/>
      <sheetName val="1.5 Net Energy"/>
      <sheetName val="PP (MU) 2016-21"/>
      <sheetName val="Supporting Sheet (WB)"/>
      <sheetName val="Export"/>
      <sheetName val="1.6a PP Unit (2)"/>
      <sheetName val="1.7 T &amp; D% (2)"/>
      <sheetName val="Form E(A) "/>
      <sheetName val=" 1.8 AT &amp; C LOSS (1)"/>
      <sheetName val="Bilateral Export"/>
      <sheetName val="1.9 Energy BAl (2)"/>
      <sheetName val="Sheet5"/>
      <sheetName val="1.6a PP Unit"/>
      <sheetName val="1.7 T &amp; D%"/>
      <sheetName val="1.8 ATC LOSS"/>
      <sheetName val="1.9 Energy BAl"/>
      <sheetName val="1.9(a)-(d)"/>
      <sheetName val="1.10(a &amp; b) PP Cost"/>
      <sheetName val="11 Fuel Cost"/>
      <sheetName val="12 Gencost"/>
      <sheetName val="13 Trans"/>
      <sheetName val="14 Avg Trans"/>
      <sheetName val="15  Dist"/>
      <sheetName val="16 Selling"/>
      <sheetName val="17 Central Exp"/>
      <sheetName val="17ag"/>
      <sheetName val="17h"/>
      <sheetName val="17i"/>
      <sheetName val="17j&amp;k"/>
      <sheetName val="18"/>
      <sheetName val="18(a) CWIP"/>
      <sheetName val="18(b) Intangible"/>
      <sheetName val="18(c1 &amp; c2) Invest"/>
      <sheetName val="19a  CAPEX"/>
      <sheetName val="19(b) programme"/>
      <sheetName val="19(c) Specification"/>
      <sheetName val="20a Equity"/>
      <sheetName val="20b Debt"/>
      <sheetName val="21 Spl Alloc"/>
      <sheetName val="22 ROE"/>
      <sheetName val="23 Incentive"/>
      <sheetName val="24 Benefits"/>
      <sheetName val="25 tariff income"/>
      <sheetName val="25 tariff income (Rev.)"/>
      <sheetName val="26 other income"/>
      <sheetName val="27 wheeling"/>
      <sheetName val="Annex A"/>
      <sheetName val="28 FPPCA"/>
      <sheetName val="Form A"/>
      <sheetName val="Form B"/>
      <sheetName val="Form C"/>
      <sheetName val="Form D"/>
      <sheetName val="Form E(A)"/>
      <sheetName val="E(B) corrected"/>
      <sheetName val="Form E(T)"/>
      <sheetName val="1.9(a)-(d) (2)"/>
      <sheetName val="POC Loss"/>
      <sheetName val="PP Cost (new)"/>
      <sheetName val="1.10(a &amp; b) PP Cost (2)"/>
      <sheetName val="EC &amp; CC"/>
      <sheetName val="PGCIL"/>
      <sheetName val="POSOCO"/>
      <sheetName val="ULDC &amp; Supp "/>
      <sheetName val="NHPC"/>
      <sheetName val="NTPC Coal"/>
      <sheetName val="NTPC"/>
      <sheetName val="NVVNL"/>
      <sheetName val="NVVNL Coal &amp; Solar"/>
      <sheetName val="MPL"/>
      <sheetName val="T &amp; D (2016-21)"/>
      <sheetName val="PTC"/>
      <sheetName val="14 Avg Trans (2)"/>
      <sheetName val="25 tariff income (2)"/>
      <sheetName val="26 other income (2)"/>
      <sheetName val="ARR 2015-16"/>
      <sheetName val="Exchange"/>
      <sheetName val="2015-16 SALE"/>
      <sheetName val="2015-16 LOAD DETAILS"/>
      <sheetName val="T&amp;D (1st) (2)"/>
      <sheetName val="Yrly 15-16 DC-SG "/>
      <sheetName val="Own Generation for Dist"/>
      <sheetName val="UI (2)"/>
      <sheetName val="Weightage EC"/>
      <sheetName val="En-charge(17-21)"/>
      <sheetName val="Sheet1"/>
      <sheetName val="UI"/>
      <sheetName val="1 (2)"/>
      <sheetName val="1"/>
      <sheetName val="2"/>
      <sheetName val="Sheet2"/>
    </sheetNames>
    <sheetDataSet>
      <sheetData sheetId="0" refreshError="1"/>
      <sheetData sheetId="1" refreshError="1">
        <row r="9">
          <cell r="C9">
            <v>86.16</v>
          </cell>
        </row>
        <row r="14">
          <cell r="C14">
            <v>67.73</v>
          </cell>
          <cell r="D14">
            <v>53.59</v>
          </cell>
          <cell r="E14">
            <v>62.7</v>
          </cell>
          <cell r="F14">
            <v>66.435000000000002</v>
          </cell>
          <cell r="G14">
            <v>48.75</v>
          </cell>
          <cell r="H14">
            <v>63.6</v>
          </cell>
          <cell r="I14">
            <v>75.849999999999994</v>
          </cell>
          <cell r="J14">
            <v>87.41</v>
          </cell>
          <cell r="K14">
            <v>64.25</v>
          </cell>
          <cell r="L14">
            <v>61.77</v>
          </cell>
        </row>
      </sheetData>
      <sheetData sheetId="2" refreshError="1"/>
      <sheetData sheetId="3" refreshError="1"/>
      <sheetData sheetId="4" refreshError="1">
        <row r="8">
          <cell r="B8">
            <v>86.16</v>
          </cell>
        </row>
        <row r="23">
          <cell r="B23">
            <v>67.73</v>
          </cell>
          <cell r="C23">
            <v>53.59</v>
          </cell>
          <cell r="D23">
            <v>62.7</v>
          </cell>
          <cell r="E23">
            <v>66.435000000000002</v>
          </cell>
          <cell r="F23">
            <v>48.75</v>
          </cell>
          <cell r="G23">
            <v>63.6</v>
          </cell>
          <cell r="H23">
            <v>66.849999999999994</v>
          </cell>
          <cell r="I23">
            <v>61.93</v>
          </cell>
          <cell r="J23">
            <v>44.98</v>
          </cell>
          <cell r="K23">
            <v>26.05</v>
          </cell>
        </row>
        <row r="24">
          <cell r="I24">
            <v>60.84</v>
          </cell>
          <cell r="J24">
            <v>40.79</v>
          </cell>
          <cell r="K24">
            <v>31.63</v>
          </cell>
        </row>
      </sheetData>
      <sheetData sheetId="5" refreshError="1"/>
      <sheetData sheetId="6" refreshError="1"/>
      <sheetData sheetId="7" refreshError="1"/>
      <sheetData sheetId="8" refreshError="1">
        <row r="27">
          <cell r="C27">
            <v>4232.0340300000007</v>
          </cell>
        </row>
        <row r="182">
          <cell r="C182">
            <v>1837.7259999999999</v>
          </cell>
          <cell r="D182">
            <v>1467.2539999999999</v>
          </cell>
          <cell r="E182">
            <v>1719.6309999999999</v>
          </cell>
          <cell r="F182">
            <v>1823.0434</v>
          </cell>
          <cell r="G182">
            <v>1337.6012799999999</v>
          </cell>
          <cell r="H182">
            <v>1745.3899999999999</v>
          </cell>
          <cell r="I182">
            <v>1834.3490000000002</v>
          </cell>
          <cell r="J182">
            <v>1678.8488990000001</v>
          </cell>
          <cell r="K182">
            <v>1153.654751</v>
          </cell>
          <cell r="L182">
            <v>790.01727499999993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9"/>
  <sheetViews>
    <sheetView showGridLines="0" view="pageBreakPreview" topLeftCell="A16" zoomScale="112" zoomScaleSheetLayoutView="112" workbookViewId="0">
      <selection activeCell="C35" sqref="C35"/>
    </sheetView>
  </sheetViews>
  <sheetFormatPr defaultRowHeight="15"/>
  <cols>
    <col min="3" max="3" width="70.7109375" style="2" customWidth="1"/>
  </cols>
  <sheetData>
    <row r="1" spans="2:3" ht="15.75" thickBot="1"/>
    <row r="2" spans="2:3" ht="21" thickBot="1">
      <c r="B2" s="800" t="s">
        <v>111</v>
      </c>
      <c r="C2" s="801"/>
    </row>
    <row r="3" spans="2:3" s="4" customFormat="1" ht="15.75" thickBot="1">
      <c r="B3" s="5" t="s">
        <v>84</v>
      </c>
      <c r="C3" s="6" t="s">
        <v>85</v>
      </c>
    </row>
    <row r="4" spans="2:3" s="7" customFormat="1">
      <c r="B4" s="8">
        <v>1</v>
      </c>
      <c r="C4" s="9" t="s">
        <v>86</v>
      </c>
    </row>
    <row r="5" spans="2:3" s="7" customFormat="1">
      <c r="B5" s="10">
        <v>2</v>
      </c>
      <c r="C5" s="11" t="s">
        <v>87</v>
      </c>
    </row>
    <row r="6" spans="2:3" s="7" customFormat="1">
      <c r="B6" s="10">
        <v>3</v>
      </c>
      <c r="C6" s="11" t="s">
        <v>88</v>
      </c>
    </row>
    <row r="7" spans="2:3" s="7" customFormat="1">
      <c r="B7" s="10">
        <v>4</v>
      </c>
      <c r="C7" s="11" t="s">
        <v>89</v>
      </c>
    </row>
    <row r="8" spans="2:3" s="7" customFormat="1">
      <c r="B8" s="10">
        <v>5</v>
      </c>
      <c r="C8" s="11" t="s">
        <v>90</v>
      </c>
    </row>
    <row r="9" spans="2:3" s="7" customFormat="1">
      <c r="B9" s="10">
        <v>6</v>
      </c>
      <c r="C9" s="11" t="s">
        <v>91</v>
      </c>
    </row>
    <row r="10" spans="2:3" s="7" customFormat="1">
      <c r="B10" s="10">
        <v>7</v>
      </c>
      <c r="C10" s="11" t="s">
        <v>92</v>
      </c>
    </row>
    <row r="11" spans="2:3" s="7" customFormat="1">
      <c r="B11" s="10">
        <v>8</v>
      </c>
      <c r="C11" s="11" t="s">
        <v>93</v>
      </c>
    </row>
    <row r="12" spans="2:3" s="7" customFormat="1">
      <c r="B12" s="10">
        <v>9</v>
      </c>
      <c r="C12" s="11" t="s">
        <v>94</v>
      </c>
    </row>
    <row r="13" spans="2:3" s="7" customFormat="1">
      <c r="B13" s="10">
        <v>10</v>
      </c>
      <c r="C13" s="11" t="s">
        <v>95</v>
      </c>
    </row>
    <row r="14" spans="2:3" s="7" customFormat="1">
      <c r="B14" s="10">
        <v>11</v>
      </c>
      <c r="C14" s="11" t="s">
        <v>96</v>
      </c>
    </row>
    <row r="15" spans="2:3" s="7" customFormat="1">
      <c r="B15" s="10">
        <v>12</v>
      </c>
      <c r="C15" s="11" t="s">
        <v>97</v>
      </c>
    </row>
    <row r="16" spans="2:3" s="7" customFormat="1">
      <c r="B16" s="10">
        <v>13</v>
      </c>
      <c r="C16" s="11" t="s">
        <v>98</v>
      </c>
    </row>
    <row r="17" spans="2:3" s="7" customFormat="1">
      <c r="B17" s="10">
        <v>14</v>
      </c>
      <c r="C17" s="11" t="s">
        <v>99</v>
      </c>
    </row>
    <row r="18" spans="2:3" s="7" customFormat="1">
      <c r="B18" s="10">
        <v>15</v>
      </c>
      <c r="C18" s="11" t="s">
        <v>100</v>
      </c>
    </row>
    <row r="19" spans="2:3" s="7" customFormat="1">
      <c r="B19" s="10">
        <v>16</v>
      </c>
      <c r="C19" s="11" t="s">
        <v>101</v>
      </c>
    </row>
    <row r="20" spans="2:3" s="7" customFormat="1">
      <c r="B20" s="10">
        <v>17</v>
      </c>
      <c r="C20" s="11" t="s">
        <v>102</v>
      </c>
    </row>
    <row r="21" spans="2:3" s="7" customFormat="1">
      <c r="B21" s="10">
        <v>18</v>
      </c>
      <c r="C21" s="11" t="s">
        <v>103</v>
      </c>
    </row>
    <row r="22" spans="2:3" s="7" customFormat="1">
      <c r="B22" s="10">
        <v>19</v>
      </c>
      <c r="C22" s="11" t="s">
        <v>104</v>
      </c>
    </row>
    <row r="23" spans="2:3" s="7" customFormat="1">
      <c r="B23" s="10">
        <v>20</v>
      </c>
      <c r="C23" s="11" t="s">
        <v>105</v>
      </c>
    </row>
    <row r="24" spans="2:3" s="7" customFormat="1">
      <c r="B24" s="10">
        <v>21</v>
      </c>
      <c r="C24" s="11" t="s">
        <v>106</v>
      </c>
    </row>
    <row r="25" spans="2:3" s="7" customFormat="1">
      <c r="B25" s="10">
        <v>22</v>
      </c>
      <c r="C25" s="11" t="s">
        <v>107</v>
      </c>
    </row>
    <row r="26" spans="2:3" s="7" customFormat="1">
      <c r="B26" s="10">
        <v>23</v>
      </c>
      <c r="C26" s="11" t="s">
        <v>108</v>
      </c>
    </row>
    <row r="27" spans="2:3" s="7" customFormat="1">
      <c r="B27" s="10">
        <v>24</v>
      </c>
      <c r="C27" s="11" t="s">
        <v>109</v>
      </c>
    </row>
    <row r="28" spans="2:3" s="7" customFormat="1" ht="15.75" thickBot="1">
      <c r="B28" s="12">
        <v>25</v>
      </c>
      <c r="C28" s="13" t="s">
        <v>110</v>
      </c>
    </row>
    <row r="29" spans="2:3" ht="29.25" customHeight="1">
      <c r="B29" s="14" t="s">
        <v>112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B3:L152"/>
  <sheetViews>
    <sheetView showGridLines="0" view="pageBreakPreview" zoomScale="106" zoomScaleSheetLayoutView="106" workbookViewId="0">
      <selection activeCell="E13" sqref="E13"/>
    </sheetView>
  </sheetViews>
  <sheetFormatPr defaultRowHeight="14.25"/>
  <cols>
    <col min="1" max="1" width="9.140625" style="37"/>
    <col min="2" max="2" width="12.85546875" style="36" customWidth="1"/>
    <col min="3" max="3" width="32.42578125" style="111" customWidth="1"/>
    <col min="4" max="4" width="12.5703125" style="108" bestFit="1" customWidth="1"/>
    <col min="5" max="7" width="11" style="37" customWidth="1"/>
    <col min="8" max="8" width="15.7109375" style="37" customWidth="1"/>
    <col min="9" max="16384" width="9.140625" style="37"/>
  </cols>
  <sheetData>
    <row r="3" spans="2:9" ht="15" customHeight="1">
      <c r="B3" s="948" t="s">
        <v>341</v>
      </c>
      <c r="C3" s="948"/>
      <c r="D3" s="948"/>
      <c r="E3" s="948"/>
      <c r="F3" s="948"/>
      <c r="G3" s="948"/>
      <c r="H3" s="948"/>
      <c r="I3" s="948"/>
    </row>
    <row r="4" spans="2:9" s="97" customFormat="1" ht="15.75" customHeight="1">
      <c r="B4" s="166"/>
      <c r="C4"/>
      <c r="D4" s="1"/>
      <c r="E4"/>
      <c r="F4"/>
      <c r="G4"/>
      <c r="H4"/>
    </row>
    <row r="5" spans="2:9" s="97" customFormat="1" ht="34.5" customHeight="1">
      <c r="B5" s="949" t="s">
        <v>1135</v>
      </c>
      <c r="C5" s="949"/>
      <c r="D5" s="949"/>
      <c r="E5" s="949"/>
      <c r="F5" s="949"/>
      <c r="G5" s="949"/>
      <c r="H5" s="949"/>
      <c r="I5" s="949"/>
    </row>
    <row r="6" spans="2:9" ht="25.5" customHeight="1" thickBot="1">
      <c r="B6" s="950" t="s">
        <v>342</v>
      </c>
      <c r="C6" s="951"/>
      <c r="D6" s="951"/>
      <c r="E6" s="951"/>
      <c r="F6" s="951"/>
      <c r="G6" s="951"/>
      <c r="H6" s="951"/>
      <c r="I6" s="951"/>
    </row>
    <row r="7" spans="2:9" ht="27" customHeight="1" thickBot="1">
      <c r="B7" s="144" t="s">
        <v>113</v>
      </c>
      <c r="C7" s="630" t="s">
        <v>1</v>
      </c>
      <c r="D7" s="167" t="s">
        <v>2</v>
      </c>
      <c r="E7" s="167" t="s">
        <v>3</v>
      </c>
      <c r="F7" s="167" t="s">
        <v>4</v>
      </c>
      <c r="G7" s="167" t="s">
        <v>5</v>
      </c>
      <c r="H7" s="167" t="s">
        <v>6</v>
      </c>
      <c r="I7" s="253" t="s">
        <v>0</v>
      </c>
    </row>
    <row r="8" spans="2:9" ht="25.5">
      <c r="B8" s="631">
        <v>1</v>
      </c>
      <c r="C8" s="632" t="s">
        <v>1136</v>
      </c>
      <c r="D8" s="633" t="s">
        <v>344</v>
      </c>
      <c r="E8" s="634"/>
      <c r="F8" s="634"/>
      <c r="G8" s="634"/>
      <c r="H8" s="634"/>
      <c r="I8" s="634"/>
    </row>
    <row r="9" spans="2:9" ht="14.25" customHeight="1">
      <c r="B9" s="635"/>
      <c r="C9" s="636" t="s">
        <v>1137</v>
      </c>
      <c r="D9" s="637"/>
      <c r="E9" s="118"/>
      <c r="F9" s="118"/>
      <c r="G9" s="118"/>
      <c r="H9" s="118"/>
      <c r="I9" s="118"/>
    </row>
    <row r="10" spans="2:9" ht="14.25" customHeight="1">
      <c r="B10" s="635"/>
      <c r="C10" s="142" t="s">
        <v>1138</v>
      </c>
      <c r="D10" s="637"/>
      <c r="E10" s="118"/>
      <c r="F10" s="118"/>
      <c r="G10" s="118"/>
      <c r="H10" s="118"/>
      <c r="I10" s="118"/>
    </row>
    <row r="11" spans="2:9" ht="14.25" customHeight="1">
      <c r="B11" s="635"/>
      <c r="C11" s="142" t="s">
        <v>1139</v>
      </c>
      <c r="D11" s="637"/>
      <c r="E11" s="118"/>
      <c r="F11" s="118"/>
      <c r="G11" s="118">
        <v>10</v>
      </c>
      <c r="H11" s="118">
        <v>10</v>
      </c>
      <c r="I11" s="118">
        <v>10</v>
      </c>
    </row>
    <row r="12" spans="2:9" ht="14.25" customHeight="1">
      <c r="B12" s="635"/>
      <c r="C12" s="142" t="s">
        <v>1140</v>
      </c>
      <c r="D12" s="637"/>
      <c r="E12" s="118"/>
      <c r="F12" s="118"/>
      <c r="G12" s="118">
        <v>25</v>
      </c>
      <c r="H12" s="118">
        <v>25</v>
      </c>
      <c r="I12" s="118">
        <v>25</v>
      </c>
    </row>
    <row r="13" spans="2:9" ht="30.75" customHeight="1" thickBot="1">
      <c r="B13" s="638"/>
      <c r="C13" s="639" t="s">
        <v>343</v>
      </c>
      <c r="D13" s="640"/>
      <c r="E13" s="641"/>
      <c r="F13" s="641"/>
      <c r="G13" s="641"/>
      <c r="H13" s="641"/>
      <c r="I13" s="641"/>
    </row>
    <row r="14" spans="2:9" ht="25.5">
      <c r="B14" s="945">
        <v>2</v>
      </c>
      <c r="C14" s="101" t="s">
        <v>345</v>
      </c>
      <c r="D14" s="601" t="s">
        <v>344</v>
      </c>
      <c r="E14" s="606"/>
      <c r="F14" s="606"/>
      <c r="G14" s="606"/>
      <c r="H14" s="606"/>
      <c r="I14" s="606"/>
    </row>
    <row r="15" spans="2:9" ht="14.25" customHeight="1">
      <c r="B15" s="946"/>
      <c r="C15" s="642" t="s">
        <v>1137</v>
      </c>
      <c r="D15" s="643"/>
      <c r="E15" s="644"/>
      <c r="F15" s="644"/>
      <c r="G15" s="644"/>
      <c r="H15" s="644"/>
      <c r="I15" s="644"/>
    </row>
    <row r="16" spans="2:9" ht="14.25" customHeight="1">
      <c r="B16" s="946"/>
      <c r="C16" s="142" t="s">
        <v>1138</v>
      </c>
      <c r="D16" s="637"/>
      <c r="E16" s="118"/>
      <c r="F16" s="118"/>
      <c r="G16" s="118"/>
      <c r="H16" s="118"/>
      <c r="I16" s="118"/>
    </row>
    <row r="17" spans="2:9" ht="14.25" customHeight="1">
      <c r="B17" s="946"/>
      <c r="C17" s="142" t="s">
        <v>1139</v>
      </c>
      <c r="D17" s="637"/>
      <c r="E17" s="118"/>
      <c r="F17" s="118"/>
      <c r="G17" s="118"/>
      <c r="H17" s="118"/>
      <c r="I17" s="118">
        <v>3290</v>
      </c>
    </row>
    <row r="18" spans="2:9" ht="14.25" customHeight="1">
      <c r="B18" s="946"/>
      <c r="C18" s="142" t="s">
        <v>1140</v>
      </c>
      <c r="D18" s="637"/>
      <c r="E18" s="118"/>
      <c r="F18" s="118"/>
      <c r="G18" s="118"/>
      <c r="H18" s="118"/>
      <c r="I18" s="118">
        <v>3189</v>
      </c>
    </row>
    <row r="19" spans="2:9" ht="26.25" thickBot="1">
      <c r="B19" s="947"/>
      <c r="C19" s="102" t="s">
        <v>343</v>
      </c>
      <c r="D19" s="637"/>
      <c r="E19" s="118"/>
      <c r="F19" s="118"/>
      <c r="G19" s="118"/>
      <c r="H19" s="118"/>
      <c r="I19" s="118"/>
    </row>
    <row r="20" spans="2:9" ht="25.5">
      <c r="B20" s="945">
        <v>3</v>
      </c>
      <c r="C20" s="101" t="s">
        <v>346</v>
      </c>
      <c r="D20" s="645"/>
      <c r="E20" s="645"/>
      <c r="F20" s="645"/>
      <c r="G20" s="645"/>
      <c r="H20" s="645"/>
      <c r="I20" s="645"/>
    </row>
    <row r="21" spans="2:9" ht="14.25" customHeight="1">
      <c r="B21" s="946"/>
      <c r="C21" s="642" t="s">
        <v>1137</v>
      </c>
      <c r="D21" s="643"/>
      <c r="E21" s="644"/>
      <c r="F21" s="644"/>
      <c r="G21" s="644"/>
      <c r="H21" s="644"/>
      <c r="I21" s="644"/>
    </row>
    <row r="22" spans="2:9" ht="14.25" customHeight="1">
      <c r="B22" s="946"/>
      <c r="C22" s="142" t="s">
        <v>1138</v>
      </c>
      <c r="D22" s="637"/>
      <c r="E22" s="118"/>
      <c r="F22" s="118"/>
      <c r="G22" s="118"/>
      <c r="H22" s="118"/>
      <c r="I22" s="118"/>
    </row>
    <row r="23" spans="2:9" ht="14.25" customHeight="1">
      <c r="B23" s="946"/>
      <c r="C23" s="142" t="s">
        <v>1139</v>
      </c>
      <c r="D23" s="637"/>
      <c r="E23" s="118"/>
      <c r="F23" s="118"/>
      <c r="G23" s="118">
        <v>84</v>
      </c>
      <c r="H23" s="118">
        <v>88</v>
      </c>
      <c r="I23" s="118">
        <v>90</v>
      </c>
    </row>
    <row r="24" spans="2:9" ht="14.25" customHeight="1">
      <c r="B24" s="946"/>
      <c r="C24" s="142" t="s">
        <v>1140</v>
      </c>
      <c r="D24" s="637"/>
      <c r="E24" s="118"/>
      <c r="F24" s="118"/>
      <c r="G24" s="118">
        <v>517</v>
      </c>
      <c r="H24" s="118">
        <v>537</v>
      </c>
      <c r="I24" s="118">
        <v>541</v>
      </c>
    </row>
    <row r="25" spans="2:9" ht="26.25" thickBot="1">
      <c r="B25" s="947"/>
      <c r="C25" s="102" t="s">
        <v>343</v>
      </c>
      <c r="D25" s="641"/>
      <c r="E25" s="641"/>
      <c r="F25" s="641"/>
      <c r="G25" s="641"/>
      <c r="H25" s="641"/>
      <c r="I25" s="641"/>
    </row>
    <row r="26" spans="2:9" ht="15" customHeight="1">
      <c r="B26" s="945">
        <v>4</v>
      </c>
      <c r="C26" s="101" t="s">
        <v>347</v>
      </c>
      <c r="D26" s="601" t="s">
        <v>344</v>
      </c>
      <c r="E26" s="606"/>
      <c r="F26" s="606"/>
      <c r="G26" s="606"/>
      <c r="H26" s="606"/>
      <c r="I26" s="606"/>
    </row>
    <row r="27" spans="2:9" ht="14.25" customHeight="1">
      <c r="B27" s="946"/>
      <c r="C27" s="642" t="s">
        <v>1137</v>
      </c>
      <c r="D27" s="643"/>
      <c r="E27" s="644"/>
      <c r="F27" s="644"/>
      <c r="G27" s="644"/>
      <c r="H27" s="644"/>
      <c r="I27" s="644"/>
    </row>
    <row r="28" spans="2:9" ht="14.25" customHeight="1">
      <c r="B28" s="946"/>
      <c r="C28" s="142" t="s">
        <v>1138</v>
      </c>
      <c r="D28" s="637"/>
      <c r="E28" s="118"/>
      <c r="F28" s="118"/>
      <c r="G28" s="118">
        <v>166</v>
      </c>
      <c r="H28" s="118">
        <v>166</v>
      </c>
      <c r="I28" s="118">
        <v>477.7</v>
      </c>
    </row>
    <row r="29" spans="2:9" ht="14.25" customHeight="1">
      <c r="B29" s="946"/>
      <c r="C29" s="142" t="s">
        <v>1139</v>
      </c>
      <c r="D29" s="637"/>
      <c r="E29" s="118"/>
      <c r="F29" s="118"/>
      <c r="G29" s="118">
        <v>1911.7</v>
      </c>
      <c r="H29" s="118">
        <v>2113.5</v>
      </c>
      <c r="I29" s="118">
        <v>2152.3000000000002</v>
      </c>
    </row>
    <row r="30" spans="2:9" ht="14.25" customHeight="1">
      <c r="B30" s="946"/>
      <c r="C30" s="142" t="s">
        <v>1140</v>
      </c>
      <c r="D30" s="637"/>
      <c r="E30" s="118"/>
      <c r="F30" s="118"/>
      <c r="G30" s="118"/>
      <c r="H30" s="118"/>
      <c r="I30" s="118">
        <v>3618.7</v>
      </c>
    </row>
    <row r="31" spans="2:9" ht="26.25" thickBot="1">
      <c r="B31" s="947"/>
      <c r="C31" s="102" t="s">
        <v>343</v>
      </c>
      <c r="D31" s="602"/>
      <c r="E31" s="607"/>
      <c r="F31" s="607"/>
      <c r="G31" s="607"/>
      <c r="H31" s="607"/>
      <c r="I31" s="607"/>
    </row>
    <row r="32" spans="2:9" ht="25.5">
      <c r="B32" s="945">
        <v>5</v>
      </c>
      <c r="C32" s="145" t="s">
        <v>348</v>
      </c>
      <c r="D32" s="243" t="s">
        <v>350</v>
      </c>
      <c r="E32" s="603"/>
      <c r="F32" s="603"/>
      <c r="G32" s="603"/>
      <c r="H32" s="603"/>
      <c r="I32" s="603"/>
    </row>
    <row r="33" spans="2:9" ht="15.75">
      <c r="B33" s="946"/>
      <c r="C33" s="101" t="s">
        <v>349</v>
      </c>
      <c r="D33" s="107" t="s">
        <v>351</v>
      </c>
      <c r="E33" s="604"/>
      <c r="F33" s="604"/>
      <c r="G33" s="604"/>
      <c r="H33" s="604"/>
      <c r="I33" s="604"/>
    </row>
    <row r="34" spans="2:9" ht="14.25" customHeight="1">
      <c r="B34" s="946"/>
      <c r="C34" s="642" t="s">
        <v>1137</v>
      </c>
      <c r="D34" s="643"/>
      <c r="E34" s="644"/>
      <c r="F34" s="644"/>
      <c r="G34" s="644"/>
      <c r="H34" s="644"/>
      <c r="I34" s="644"/>
    </row>
    <row r="35" spans="2:9" ht="14.25" customHeight="1">
      <c r="B35" s="946"/>
      <c r="C35" s="142" t="s">
        <v>1138</v>
      </c>
      <c r="D35" s="637"/>
      <c r="E35" s="118"/>
      <c r="F35" s="118"/>
      <c r="G35" s="118"/>
      <c r="H35" s="118"/>
      <c r="I35" s="118"/>
    </row>
    <row r="36" spans="2:9" ht="14.25" customHeight="1">
      <c r="B36" s="946"/>
      <c r="C36" s="142" t="s">
        <v>1139</v>
      </c>
      <c r="D36" s="637"/>
      <c r="E36" s="118"/>
      <c r="F36" s="118"/>
      <c r="G36" s="118">
        <v>96</v>
      </c>
      <c r="H36" s="118">
        <v>94</v>
      </c>
      <c r="I36" s="118">
        <v>89</v>
      </c>
    </row>
    <row r="37" spans="2:9" ht="14.25" customHeight="1">
      <c r="B37" s="946"/>
      <c r="C37" s="142" t="s">
        <v>1140</v>
      </c>
      <c r="D37" s="637"/>
      <c r="E37" s="118"/>
      <c r="F37" s="118"/>
      <c r="G37" s="118">
        <v>234</v>
      </c>
      <c r="H37" s="118">
        <v>230</v>
      </c>
      <c r="I37" s="118">
        <v>222</v>
      </c>
    </row>
    <row r="38" spans="2:9" ht="26.25" thickBot="1">
      <c r="B38" s="947"/>
      <c r="C38" s="102" t="s">
        <v>343</v>
      </c>
      <c r="D38" s="246"/>
      <c r="E38" s="605"/>
      <c r="F38" s="605"/>
      <c r="G38" s="605"/>
      <c r="H38" s="605"/>
      <c r="I38" s="605"/>
    </row>
    <row r="39" spans="2:9" ht="25.5">
      <c r="B39" s="945">
        <v>6</v>
      </c>
      <c r="C39" s="101" t="s">
        <v>352</v>
      </c>
      <c r="D39" s="107" t="s">
        <v>350</v>
      </c>
      <c r="E39" s="617"/>
      <c r="F39" s="618"/>
      <c r="G39" s="618"/>
      <c r="H39" s="618"/>
      <c r="I39" s="619"/>
    </row>
    <row r="40" spans="2:9" ht="14.25" customHeight="1">
      <c r="B40" s="946"/>
      <c r="C40" s="642" t="s">
        <v>1137</v>
      </c>
      <c r="D40" s="643"/>
      <c r="E40" s="644"/>
      <c r="F40" s="644"/>
      <c r="G40" s="644"/>
      <c r="H40" s="644"/>
      <c r="I40" s="644"/>
    </row>
    <row r="41" spans="2:9" ht="14.25" customHeight="1">
      <c r="B41" s="946"/>
      <c r="C41" s="142" t="s">
        <v>1138</v>
      </c>
      <c r="D41" s="637"/>
      <c r="E41" s="118"/>
      <c r="F41" s="118"/>
      <c r="G41" s="118">
        <v>25</v>
      </c>
      <c r="H41" s="118">
        <v>37</v>
      </c>
      <c r="I41" s="118">
        <v>35</v>
      </c>
    </row>
    <row r="42" spans="2:9" ht="14.25" customHeight="1">
      <c r="B42" s="946"/>
      <c r="C42" s="142" t="s">
        <v>1139</v>
      </c>
      <c r="D42" s="637"/>
      <c r="E42" s="118"/>
      <c r="F42" s="118"/>
      <c r="G42" s="118">
        <v>70</v>
      </c>
      <c r="H42" s="118">
        <v>62</v>
      </c>
      <c r="I42" s="118">
        <v>60</v>
      </c>
    </row>
    <row r="43" spans="2:9" ht="14.25" customHeight="1">
      <c r="B43" s="946"/>
      <c r="C43" s="142" t="s">
        <v>1140</v>
      </c>
      <c r="D43" s="637"/>
      <c r="E43" s="118"/>
      <c r="F43" s="118"/>
      <c r="G43" s="118">
        <v>80</v>
      </c>
      <c r="H43" s="118">
        <v>78</v>
      </c>
      <c r="I43" s="118">
        <v>65</v>
      </c>
    </row>
    <row r="44" spans="2:9" s="179" customFormat="1" ht="26.25" thickBot="1">
      <c r="B44" s="947"/>
      <c r="C44" s="102" t="s">
        <v>343</v>
      </c>
      <c r="D44" s="246"/>
      <c r="E44" s="646"/>
      <c r="F44" s="647"/>
      <c r="G44" s="647"/>
      <c r="H44" s="647"/>
      <c r="I44" s="252"/>
    </row>
    <row r="45" spans="2:9" ht="14.25" customHeight="1">
      <c r="B45" s="945">
        <v>7</v>
      </c>
      <c r="C45" s="101" t="s">
        <v>353</v>
      </c>
      <c r="D45" s="609" t="s">
        <v>296</v>
      </c>
      <c r="E45" s="603"/>
      <c r="F45" s="603"/>
      <c r="G45" s="603"/>
      <c r="H45" s="603"/>
      <c r="I45" s="603"/>
    </row>
    <row r="46" spans="2:9" ht="15.75">
      <c r="B46" s="946"/>
      <c r="C46" s="101" t="s">
        <v>383</v>
      </c>
      <c r="D46" s="538"/>
      <c r="E46" s="604"/>
      <c r="F46" s="604"/>
      <c r="G46" s="604"/>
      <c r="H46" s="604"/>
      <c r="I46" s="604"/>
    </row>
    <row r="47" spans="2:9" ht="14.25" customHeight="1">
      <c r="B47" s="946"/>
      <c r="C47" s="642" t="s">
        <v>1137</v>
      </c>
      <c r="D47" s="643"/>
      <c r="E47" s="644"/>
      <c r="F47" s="644"/>
      <c r="G47" s="644"/>
      <c r="H47" s="644"/>
      <c r="I47" s="644"/>
    </row>
    <row r="48" spans="2:9" ht="14.25" customHeight="1">
      <c r="B48" s="946"/>
      <c r="C48" s="142" t="s">
        <v>1138</v>
      </c>
      <c r="D48" s="637"/>
      <c r="E48" s="118"/>
      <c r="F48" s="118"/>
      <c r="G48" s="118"/>
      <c r="H48" s="118"/>
      <c r="I48" s="118"/>
    </row>
    <row r="49" spans="2:9" ht="15.75">
      <c r="B49" s="946"/>
      <c r="C49" s="142" t="s">
        <v>1139</v>
      </c>
      <c r="D49" s="637"/>
      <c r="E49" s="118"/>
      <c r="F49" s="118"/>
      <c r="G49" s="118">
        <v>2.2999999999999998</v>
      </c>
      <c r="H49" s="118">
        <v>2.2349999999999999</v>
      </c>
      <c r="I49" s="118">
        <v>2.34</v>
      </c>
    </row>
    <row r="50" spans="2:9" ht="14.25" customHeight="1">
      <c r="B50" s="946"/>
      <c r="C50" s="142" t="s">
        <v>1140</v>
      </c>
      <c r="D50" s="637"/>
      <c r="E50" s="118"/>
      <c r="F50" s="118"/>
      <c r="G50" s="118">
        <v>5.7</v>
      </c>
      <c r="H50" s="118">
        <v>5.9</v>
      </c>
      <c r="I50" s="118">
        <v>5.85</v>
      </c>
    </row>
    <row r="51" spans="2:9" ht="26.25" thickBot="1">
      <c r="B51" s="947"/>
      <c r="C51" s="102" t="s">
        <v>343</v>
      </c>
      <c r="D51" s="610"/>
      <c r="E51" s="605"/>
      <c r="F51" s="605"/>
      <c r="G51" s="605"/>
      <c r="H51" s="605"/>
      <c r="I51" s="605"/>
    </row>
    <row r="52" spans="2:9" ht="14.25" customHeight="1">
      <c r="B52" s="945">
        <v>8</v>
      </c>
      <c r="C52" s="101" t="s">
        <v>354</v>
      </c>
      <c r="D52" s="609" t="s">
        <v>296</v>
      </c>
      <c r="E52" s="603"/>
      <c r="F52" s="603"/>
      <c r="G52" s="603"/>
      <c r="H52" s="603"/>
      <c r="I52" s="603"/>
    </row>
    <row r="53" spans="2:9" ht="14.25" customHeight="1">
      <c r="B53" s="946"/>
      <c r="C53" s="642" t="s">
        <v>1137</v>
      </c>
      <c r="D53" s="643"/>
      <c r="E53" s="644"/>
      <c r="F53" s="644"/>
      <c r="G53" s="644"/>
      <c r="H53" s="644"/>
      <c r="I53" s="644"/>
    </row>
    <row r="54" spans="2:9" ht="39.75" customHeight="1">
      <c r="B54" s="946"/>
      <c r="C54" s="142" t="s">
        <v>1138</v>
      </c>
      <c r="D54" s="637"/>
      <c r="E54" s="118"/>
      <c r="F54" s="118"/>
      <c r="G54" s="118"/>
      <c r="H54" s="118"/>
      <c r="I54" s="118"/>
    </row>
    <row r="55" spans="2:9" ht="14.25" customHeight="1">
      <c r="B55" s="946"/>
      <c r="C55" s="142" t="s">
        <v>1139</v>
      </c>
      <c r="D55" s="637"/>
      <c r="E55" s="118"/>
      <c r="F55" s="118"/>
      <c r="G55" s="118"/>
      <c r="H55" s="118"/>
      <c r="I55" s="118"/>
    </row>
    <row r="56" spans="2:9" ht="14.25" customHeight="1">
      <c r="B56" s="946"/>
      <c r="C56" s="142" t="s">
        <v>1140</v>
      </c>
      <c r="D56" s="637"/>
      <c r="E56" s="118"/>
      <c r="F56" s="118"/>
      <c r="G56" s="118"/>
      <c r="H56" s="118"/>
      <c r="I56" s="118"/>
    </row>
    <row r="57" spans="2:9" ht="26.25" thickBot="1">
      <c r="B57" s="947"/>
      <c r="C57" s="102" t="s">
        <v>343</v>
      </c>
      <c r="D57" s="610"/>
      <c r="E57" s="605"/>
      <c r="F57" s="605"/>
      <c r="G57" s="605"/>
      <c r="H57" s="605"/>
      <c r="I57" s="605"/>
    </row>
    <row r="58" spans="2:9" ht="14.25" customHeight="1">
      <c r="B58" s="945">
        <v>9</v>
      </c>
      <c r="C58" s="101" t="s">
        <v>355</v>
      </c>
      <c r="D58" s="107" t="s">
        <v>350</v>
      </c>
      <c r="E58" s="603"/>
      <c r="F58" s="603"/>
      <c r="G58" s="603"/>
      <c r="H58" s="603"/>
      <c r="I58" s="603"/>
    </row>
    <row r="59" spans="2:9" ht="14.25" customHeight="1">
      <c r="B59" s="946"/>
      <c r="C59" s="642" t="s">
        <v>1137</v>
      </c>
      <c r="D59" s="643"/>
      <c r="E59" s="644"/>
      <c r="F59" s="644"/>
      <c r="G59" s="644"/>
      <c r="H59" s="644"/>
      <c r="I59" s="644"/>
    </row>
    <row r="60" spans="2:9" ht="18" customHeight="1">
      <c r="B60" s="946"/>
      <c r="C60" s="142" t="s">
        <v>1138</v>
      </c>
      <c r="D60" s="637"/>
      <c r="E60" s="118"/>
      <c r="F60" s="118"/>
      <c r="G60" s="118"/>
      <c r="H60" s="118"/>
      <c r="I60" s="118"/>
    </row>
    <row r="61" spans="2:9" ht="15.75">
      <c r="B61" s="946"/>
      <c r="C61" s="142" t="s">
        <v>1139</v>
      </c>
      <c r="D61" s="637"/>
      <c r="E61" s="118"/>
      <c r="F61" s="118"/>
      <c r="G61" s="118"/>
      <c r="H61" s="118"/>
      <c r="I61" s="118"/>
    </row>
    <row r="62" spans="2:9" ht="14.25" customHeight="1">
      <c r="B62" s="946"/>
      <c r="C62" s="142" t="s">
        <v>1140</v>
      </c>
      <c r="D62" s="637"/>
      <c r="E62" s="118"/>
      <c r="F62" s="118"/>
      <c r="G62" s="118"/>
      <c r="H62" s="118"/>
      <c r="I62" s="118"/>
    </row>
    <row r="63" spans="2:9" ht="36" customHeight="1" thickBot="1">
      <c r="B63" s="947"/>
      <c r="C63" s="102" t="s">
        <v>1141</v>
      </c>
      <c r="D63" s="246"/>
      <c r="E63" s="605"/>
      <c r="F63" s="605"/>
      <c r="G63" s="605"/>
      <c r="H63" s="605"/>
      <c r="I63" s="605"/>
    </row>
    <row r="64" spans="2:9" ht="14.25" customHeight="1">
      <c r="B64" s="954">
        <v>10</v>
      </c>
      <c r="C64" s="101" t="s">
        <v>356</v>
      </c>
      <c r="D64" s="107" t="s">
        <v>350</v>
      </c>
      <c r="E64" s="603"/>
      <c r="F64" s="603"/>
      <c r="G64" s="603"/>
      <c r="H64" s="603"/>
      <c r="I64" s="603"/>
    </row>
    <row r="65" spans="2:9" ht="25.5">
      <c r="B65" s="955"/>
      <c r="C65" s="642" t="s">
        <v>1137</v>
      </c>
      <c r="D65" s="643"/>
      <c r="E65" s="644"/>
      <c r="F65" s="644"/>
      <c r="G65" s="644"/>
      <c r="H65" s="644"/>
      <c r="I65" s="644"/>
    </row>
    <row r="66" spans="2:9" ht="15.75">
      <c r="B66" s="955"/>
      <c r="C66" s="142" t="s">
        <v>1138</v>
      </c>
      <c r="D66" s="637"/>
      <c r="E66" s="118"/>
      <c r="F66" s="118"/>
      <c r="G66" s="118"/>
      <c r="H66" s="118"/>
      <c r="I66" s="118"/>
    </row>
    <row r="67" spans="2:9" ht="16.5" customHeight="1">
      <c r="B67" s="955"/>
      <c r="C67" s="142" t="s">
        <v>1139</v>
      </c>
      <c r="D67" s="637"/>
      <c r="E67" s="118"/>
      <c r="F67" s="118"/>
      <c r="G67" s="118"/>
      <c r="H67" s="118"/>
      <c r="I67" s="118"/>
    </row>
    <row r="68" spans="2:9" ht="15.75">
      <c r="B68" s="955"/>
      <c r="C68" s="142" t="s">
        <v>1140</v>
      </c>
      <c r="D68" s="637"/>
      <c r="E68" s="118"/>
      <c r="F68" s="118"/>
      <c r="G68" s="118"/>
      <c r="H68" s="118"/>
      <c r="I68" s="118"/>
    </row>
    <row r="69" spans="2:9" ht="26.25" thickBot="1">
      <c r="B69" s="956"/>
      <c r="C69" s="102" t="s">
        <v>343</v>
      </c>
      <c r="D69" s="246"/>
      <c r="E69" s="605"/>
      <c r="F69" s="605"/>
      <c r="G69" s="605"/>
      <c r="H69" s="605"/>
      <c r="I69" s="605"/>
    </row>
    <row r="70" spans="2:9" ht="25.5">
      <c r="B70" s="954">
        <v>11</v>
      </c>
      <c r="C70" s="648" t="s">
        <v>357</v>
      </c>
      <c r="D70" s="609" t="s">
        <v>363</v>
      </c>
      <c r="E70" s="603"/>
      <c r="F70" s="603"/>
      <c r="G70" s="603"/>
      <c r="H70" s="603"/>
      <c r="I70" s="603"/>
    </row>
    <row r="71" spans="2:9" ht="25.5">
      <c r="B71" s="955"/>
      <c r="C71" s="642" t="s">
        <v>1137</v>
      </c>
      <c r="D71" s="643"/>
      <c r="E71" s="644"/>
      <c r="F71" s="644"/>
      <c r="G71" s="644"/>
      <c r="H71" s="644"/>
      <c r="I71" s="644"/>
    </row>
    <row r="72" spans="2:9" ht="15.75">
      <c r="B72" s="955"/>
      <c r="C72" s="142" t="s">
        <v>1138</v>
      </c>
      <c r="D72" s="637"/>
      <c r="E72" s="118"/>
      <c r="F72" s="118"/>
      <c r="G72" s="118">
        <v>2.9</v>
      </c>
      <c r="H72" s="118">
        <v>2.2999999999999998</v>
      </c>
      <c r="I72" s="118">
        <v>1.47</v>
      </c>
    </row>
    <row r="73" spans="2:9" ht="16.5" customHeight="1">
      <c r="B73" s="955"/>
      <c r="C73" s="142" t="s">
        <v>1139</v>
      </c>
      <c r="D73" s="637"/>
      <c r="E73" s="118"/>
      <c r="F73" s="118"/>
      <c r="G73" s="118">
        <v>6.6</v>
      </c>
      <c r="H73" s="118">
        <v>4.4000000000000004</v>
      </c>
      <c r="I73" s="118">
        <v>2.33</v>
      </c>
    </row>
    <row r="74" spans="2:9" ht="15.75">
      <c r="B74" s="955"/>
      <c r="C74" s="142" t="s">
        <v>1140</v>
      </c>
      <c r="D74" s="637"/>
      <c r="E74" s="118"/>
      <c r="F74" s="118"/>
      <c r="G74" s="118">
        <v>9.06</v>
      </c>
      <c r="H74" s="118">
        <v>5.2</v>
      </c>
      <c r="I74" s="118">
        <v>3.72</v>
      </c>
    </row>
    <row r="75" spans="2:9" ht="16.5">
      <c r="B75" s="955"/>
      <c r="C75" s="242"/>
      <c r="D75" s="538"/>
      <c r="E75" s="604"/>
      <c r="F75" s="604"/>
      <c r="G75" s="604"/>
      <c r="H75" s="604"/>
      <c r="I75" s="604"/>
    </row>
    <row r="76" spans="2:9" ht="14.25" customHeight="1">
      <c r="B76" s="955"/>
      <c r="C76" s="509" t="s">
        <v>358</v>
      </c>
      <c r="D76" s="538"/>
      <c r="E76" s="604"/>
      <c r="F76" s="604"/>
      <c r="G76" s="604"/>
      <c r="H76" s="604"/>
      <c r="I76" s="604"/>
    </row>
    <row r="77" spans="2:9" ht="25.5">
      <c r="B77" s="955"/>
      <c r="C77" s="642" t="s">
        <v>1137</v>
      </c>
      <c r="D77" s="643"/>
      <c r="E77" s="644"/>
      <c r="F77" s="644"/>
      <c r="G77" s="644"/>
      <c r="H77" s="644"/>
      <c r="I77" s="644"/>
    </row>
    <row r="78" spans="2:9" ht="15.75">
      <c r="B78" s="955"/>
      <c r="C78" s="142" t="s">
        <v>1138</v>
      </c>
      <c r="D78" s="637"/>
      <c r="E78" s="118"/>
      <c r="F78" s="118"/>
      <c r="G78" s="118"/>
      <c r="H78" s="118"/>
      <c r="I78" s="118"/>
    </row>
    <row r="79" spans="2:9" ht="16.5" customHeight="1">
      <c r="B79" s="955"/>
      <c r="C79" s="142" t="s">
        <v>1139</v>
      </c>
      <c r="D79" s="637"/>
      <c r="E79" s="118"/>
      <c r="F79" s="118"/>
      <c r="G79" s="118">
        <v>4.5</v>
      </c>
      <c r="H79" s="118">
        <v>4.3</v>
      </c>
      <c r="I79" s="118">
        <v>3.2</v>
      </c>
    </row>
    <row r="80" spans="2:9" ht="15.75">
      <c r="B80" s="955"/>
      <c r="C80" s="142" t="s">
        <v>1140</v>
      </c>
      <c r="D80" s="637"/>
      <c r="E80" s="118"/>
      <c r="F80" s="118"/>
      <c r="G80" s="118">
        <v>3.9</v>
      </c>
      <c r="H80" s="118">
        <v>3.7</v>
      </c>
      <c r="I80" s="118">
        <v>3.3</v>
      </c>
    </row>
    <row r="81" spans="2:12" ht="14.25" customHeight="1">
      <c r="B81" s="955"/>
      <c r="C81" s="509" t="s">
        <v>359</v>
      </c>
      <c r="D81" s="538"/>
      <c r="E81" s="604"/>
      <c r="F81" s="604"/>
      <c r="G81" s="604"/>
      <c r="H81" s="604"/>
      <c r="I81" s="604"/>
    </row>
    <row r="82" spans="2:12" ht="14.25" customHeight="1">
      <c r="B82" s="957"/>
      <c r="C82" s="649" t="s">
        <v>360</v>
      </c>
      <c r="D82" s="614"/>
      <c r="E82" s="18"/>
      <c r="F82" s="18"/>
      <c r="G82" s="18"/>
      <c r="H82" s="18"/>
      <c r="I82" s="18"/>
    </row>
    <row r="83" spans="2:12" ht="14.25" customHeight="1">
      <c r="B83" s="957"/>
      <c r="C83" s="649" t="s">
        <v>361</v>
      </c>
      <c r="D83" s="614"/>
      <c r="E83" s="18"/>
      <c r="F83" s="18"/>
      <c r="G83" s="18"/>
      <c r="H83" s="18"/>
      <c r="I83" s="18"/>
    </row>
    <row r="84" spans="2:12" ht="14.25" customHeight="1">
      <c r="B84" s="957"/>
      <c r="C84" s="649" t="s">
        <v>362</v>
      </c>
      <c r="D84" s="614"/>
      <c r="E84" s="18"/>
      <c r="F84" s="18"/>
      <c r="G84" s="18"/>
      <c r="H84" s="18"/>
      <c r="I84" s="18"/>
    </row>
    <row r="85" spans="2:12" ht="14.25" customHeight="1">
      <c r="B85" s="957"/>
      <c r="C85" s="614" t="s">
        <v>1140</v>
      </c>
      <c r="D85" s="614"/>
      <c r="E85" s="18"/>
      <c r="F85" s="18"/>
      <c r="G85" s="18"/>
      <c r="H85" s="18"/>
      <c r="I85" s="18"/>
    </row>
    <row r="86" spans="2:12" ht="26.25" thickBot="1">
      <c r="B86" s="956"/>
      <c r="C86" s="102" t="s">
        <v>343</v>
      </c>
      <c r="D86" s="610"/>
      <c r="E86" s="605"/>
      <c r="F86" s="605"/>
      <c r="G86" s="605"/>
      <c r="H86" s="605"/>
      <c r="I86" s="605"/>
      <c r="L86" s="37">
        <f>79-68</f>
        <v>11</v>
      </c>
    </row>
    <row r="87" spans="2:12" ht="14.25" customHeight="1">
      <c r="B87" s="954">
        <v>12</v>
      </c>
      <c r="C87" s="247" t="s">
        <v>364</v>
      </c>
      <c r="D87" s="107" t="s">
        <v>366</v>
      </c>
      <c r="E87" s="603"/>
      <c r="F87" s="617"/>
      <c r="G87" s="618"/>
      <c r="H87" s="618"/>
      <c r="I87" s="619"/>
      <c r="L87" s="37">
        <f>+L86*75</f>
        <v>825</v>
      </c>
    </row>
    <row r="88" spans="2:12" ht="15.75">
      <c r="B88" s="955"/>
      <c r="C88" s="247" t="s">
        <v>1142</v>
      </c>
      <c r="D88" s="107" t="s">
        <v>367</v>
      </c>
      <c r="E88" s="604"/>
      <c r="F88" s="650"/>
      <c r="G88" s="184"/>
      <c r="H88" s="184"/>
      <c r="I88" s="651"/>
    </row>
    <row r="89" spans="2:12" ht="14.25" customHeight="1">
      <c r="B89" s="955"/>
      <c r="C89" s="649" t="s">
        <v>360</v>
      </c>
      <c r="D89" s="652"/>
      <c r="E89" s="18"/>
      <c r="F89" s="18"/>
      <c r="G89" s="18"/>
      <c r="H89" s="18"/>
      <c r="I89" s="18"/>
    </row>
    <row r="90" spans="2:12" ht="14.25" customHeight="1">
      <c r="B90" s="955"/>
      <c r="C90" s="649" t="s">
        <v>361</v>
      </c>
      <c r="D90" s="652"/>
      <c r="E90" s="18"/>
      <c r="F90" s="18"/>
      <c r="G90" s="18"/>
      <c r="H90" s="18"/>
      <c r="I90" s="18"/>
    </row>
    <row r="91" spans="2:12" ht="14.25" customHeight="1">
      <c r="B91" s="955"/>
      <c r="C91" s="649" t="s">
        <v>362</v>
      </c>
      <c r="D91" s="652"/>
      <c r="E91" s="18"/>
      <c r="F91" s="18"/>
      <c r="G91" s="18"/>
      <c r="H91" s="18"/>
      <c r="I91" s="18"/>
    </row>
    <row r="92" spans="2:12" ht="14.25" customHeight="1">
      <c r="B92" s="955"/>
      <c r="C92" s="614" t="s">
        <v>1140</v>
      </c>
      <c r="D92" s="652"/>
      <c r="E92" s="18"/>
      <c r="F92" s="18"/>
      <c r="G92" s="18"/>
      <c r="H92" s="18"/>
      <c r="I92" s="18"/>
    </row>
    <row r="93" spans="2:12" ht="15.75">
      <c r="B93" s="955"/>
      <c r="C93" s="249" t="s">
        <v>365</v>
      </c>
      <c r="D93" s="245"/>
      <c r="E93" s="604"/>
      <c r="F93" s="650"/>
      <c r="G93" s="184"/>
      <c r="H93" s="184"/>
      <c r="I93" s="651"/>
    </row>
    <row r="94" spans="2:12" ht="14.25" customHeight="1">
      <c r="B94" s="955"/>
      <c r="C94" s="649" t="s">
        <v>360</v>
      </c>
      <c r="D94" s="652"/>
      <c r="E94" s="18"/>
      <c r="F94" s="18"/>
      <c r="G94" s="18"/>
      <c r="H94" s="18"/>
      <c r="I94" s="18"/>
    </row>
    <row r="95" spans="2:12" ht="14.25" customHeight="1">
      <c r="B95" s="955"/>
      <c r="C95" s="649" t="s">
        <v>361</v>
      </c>
      <c r="D95" s="652"/>
      <c r="E95" s="18"/>
      <c r="F95" s="18"/>
      <c r="G95" s="18"/>
      <c r="H95" s="18"/>
      <c r="I95" s="18"/>
    </row>
    <row r="96" spans="2:12" ht="14.25" customHeight="1">
      <c r="B96" s="955"/>
      <c r="C96" s="649" t="s">
        <v>362</v>
      </c>
      <c r="D96" s="652"/>
      <c r="E96" s="18"/>
      <c r="F96" s="18"/>
      <c r="G96" s="18"/>
      <c r="H96" s="18"/>
      <c r="I96" s="18"/>
    </row>
    <row r="97" spans="2:9" ht="14.25" customHeight="1">
      <c r="B97" s="955"/>
      <c r="C97" s="614" t="s">
        <v>1140</v>
      </c>
      <c r="D97" s="652"/>
      <c r="E97" s="18"/>
      <c r="F97" s="18"/>
      <c r="G97" s="18"/>
      <c r="H97" s="18"/>
      <c r="I97" s="18"/>
    </row>
    <row r="98" spans="2:9" ht="25.5">
      <c r="B98" s="955"/>
      <c r="C98" s="239" t="s">
        <v>375</v>
      </c>
      <c r="D98" s="245"/>
      <c r="E98" s="604"/>
      <c r="F98" s="650"/>
      <c r="G98" s="184"/>
      <c r="H98" s="184"/>
      <c r="I98" s="651"/>
    </row>
    <row r="99" spans="2:9" ht="14.25" customHeight="1">
      <c r="B99" s="955"/>
      <c r="C99" s="649" t="s">
        <v>360</v>
      </c>
      <c r="D99" s="652"/>
      <c r="E99" s="18"/>
      <c r="F99" s="18"/>
      <c r="G99" s="18"/>
      <c r="H99" s="18"/>
      <c r="I99" s="18"/>
    </row>
    <row r="100" spans="2:9" ht="14.25" customHeight="1">
      <c r="B100" s="955"/>
      <c r="C100" s="649" t="s">
        <v>361</v>
      </c>
      <c r="D100" s="652"/>
      <c r="E100" s="18"/>
      <c r="F100" s="18"/>
      <c r="G100" s="18"/>
      <c r="H100" s="18"/>
      <c r="I100" s="18"/>
    </row>
    <row r="101" spans="2:9" ht="14.25" customHeight="1">
      <c r="B101" s="955"/>
      <c r="C101" s="649" t="s">
        <v>362</v>
      </c>
      <c r="D101" s="652"/>
      <c r="E101" s="18"/>
      <c r="F101" s="18"/>
      <c r="G101" s="18"/>
      <c r="H101" s="18"/>
      <c r="I101" s="18"/>
    </row>
    <row r="102" spans="2:9" ht="14.25" customHeight="1" thickBot="1">
      <c r="B102" s="955"/>
      <c r="C102" s="614" t="s">
        <v>1140</v>
      </c>
      <c r="D102" s="652"/>
      <c r="E102" s="18"/>
      <c r="F102" s="18"/>
      <c r="G102" s="18"/>
      <c r="H102" s="18"/>
      <c r="I102" s="18"/>
    </row>
    <row r="103" spans="2:9" ht="14.25" customHeight="1">
      <c r="B103" s="954">
        <v>13</v>
      </c>
      <c r="C103" s="101" t="s">
        <v>368</v>
      </c>
      <c r="D103" s="603"/>
      <c r="E103" s="603"/>
      <c r="F103" s="603"/>
      <c r="G103" s="603"/>
      <c r="H103" s="603"/>
      <c r="I103" s="603"/>
    </row>
    <row r="104" spans="2:9" ht="14.25" customHeight="1">
      <c r="B104" s="955"/>
      <c r="C104" s="653" t="s">
        <v>360</v>
      </c>
      <c r="D104" s="18"/>
      <c r="E104" s="18"/>
      <c r="F104" s="18"/>
      <c r="G104" s="18"/>
      <c r="H104" s="18"/>
      <c r="I104" s="18"/>
    </row>
    <row r="105" spans="2:9" ht="14.25" customHeight="1">
      <c r="B105" s="955"/>
      <c r="C105" s="653" t="s">
        <v>361</v>
      </c>
      <c r="D105" s="18"/>
      <c r="E105" s="18"/>
      <c r="F105" s="18"/>
      <c r="G105" s="18"/>
      <c r="H105" s="18"/>
      <c r="I105" s="18"/>
    </row>
    <row r="106" spans="2:9" ht="14.25" customHeight="1">
      <c r="B106" s="955"/>
      <c r="C106" s="653" t="s">
        <v>362</v>
      </c>
      <c r="D106" s="18"/>
      <c r="E106" s="18"/>
      <c r="F106" s="18"/>
      <c r="G106" s="18"/>
      <c r="H106" s="18"/>
      <c r="I106" s="18"/>
    </row>
    <row r="107" spans="2:9" ht="14.25" customHeight="1">
      <c r="B107" s="955"/>
      <c r="C107" s="652" t="s">
        <v>1140</v>
      </c>
      <c r="D107" s="18"/>
      <c r="E107" s="18"/>
      <c r="F107" s="18"/>
      <c r="G107" s="18"/>
      <c r="H107" s="18"/>
      <c r="I107" s="18"/>
    </row>
    <row r="108" spans="2:9" ht="14.25" customHeight="1">
      <c r="B108" s="955"/>
      <c r="C108" s="101" t="s">
        <v>369</v>
      </c>
      <c r="D108" s="604"/>
      <c r="E108" s="604"/>
      <c r="F108" s="604"/>
      <c r="G108" s="604"/>
      <c r="H108" s="604"/>
      <c r="I108" s="604"/>
    </row>
    <row r="109" spans="2:9" ht="15" customHeight="1" thickBot="1">
      <c r="B109" s="956"/>
      <c r="C109" s="102" t="s">
        <v>370</v>
      </c>
      <c r="D109" s="605"/>
      <c r="E109" s="605"/>
      <c r="F109" s="605"/>
      <c r="G109" s="605"/>
      <c r="H109" s="605"/>
      <c r="I109" s="605"/>
    </row>
    <row r="110" spans="2:9" ht="15.75">
      <c r="B110" s="954">
        <v>14</v>
      </c>
      <c r="C110" s="145" t="s">
        <v>371</v>
      </c>
      <c r="D110" s="243" t="s">
        <v>366</v>
      </c>
      <c r="E110" s="603"/>
      <c r="F110" s="603"/>
      <c r="G110" s="603"/>
      <c r="H110" s="603"/>
      <c r="I110" s="603"/>
    </row>
    <row r="111" spans="2:9" ht="15.75">
      <c r="B111" s="955"/>
      <c r="C111" s="240" t="s">
        <v>1143</v>
      </c>
      <c r="D111" s="107" t="s">
        <v>367</v>
      </c>
      <c r="E111" s="604"/>
      <c r="F111" s="604"/>
      <c r="G111" s="604"/>
      <c r="H111" s="604"/>
      <c r="I111" s="604"/>
    </row>
    <row r="112" spans="2:9" ht="14.25" customHeight="1">
      <c r="B112" s="955"/>
      <c r="C112" s="653" t="s">
        <v>360</v>
      </c>
      <c r="D112" s="18"/>
      <c r="E112" s="18"/>
      <c r="F112" s="18"/>
      <c r="G112" s="18"/>
      <c r="H112" s="18"/>
      <c r="I112" s="18"/>
    </row>
    <row r="113" spans="2:9" ht="14.25" customHeight="1">
      <c r="B113" s="955"/>
      <c r="C113" s="653" t="s">
        <v>361</v>
      </c>
      <c r="D113" s="18"/>
      <c r="E113" s="18"/>
      <c r="F113" s="18"/>
      <c r="G113" s="18"/>
      <c r="H113" s="18"/>
      <c r="I113" s="18"/>
    </row>
    <row r="114" spans="2:9" ht="14.25" customHeight="1">
      <c r="B114" s="955"/>
      <c r="C114" s="653" t="s">
        <v>362</v>
      </c>
      <c r="D114" s="18"/>
      <c r="E114" s="18"/>
      <c r="F114" s="18"/>
      <c r="G114" s="18"/>
      <c r="H114" s="18"/>
      <c r="I114" s="18"/>
    </row>
    <row r="115" spans="2:9" ht="14.25" customHeight="1">
      <c r="B115" s="955"/>
      <c r="C115" s="652" t="s">
        <v>1140</v>
      </c>
      <c r="D115" s="18"/>
      <c r="E115" s="18"/>
      <c r="F115" s="18"/>
      <c r="G115" s="18"/>
      <c r="H115" s="18"/>
      <c r="I115" s="18"/>
    </row>
    <row r="116" spans="2:9" ht="15" customHeight="1">
      <c r="B116" s="955"/>
      <c r="C116" s="241" t="s">
        <v>372</v>
      </c>
      <c r="D116" s="245"/>
      <c r="E116" s="604"/>
      <c r="F116" s="604"/>
      <c r="G116" s="604"/>
      <c r="H116" s="604"/>
      <c r="I116" s="604"/>
    </row>
    <row r="117" spans="2:9" ht="14.25" customHeight="1">
      <c r="B117" s="955"/>
      <c r="C117" s="653" t="s">
        <v>360</v>
      </c>
      <c r="D117" s="18"/>
      <c r="E117" s="18"/>
      <c r="F117" s="18"/>
      <c r="G117" s="18"/>
      <c r="H117" s="18"/>
      <c r="I117" s="18"/>
    </row>
    <row r="118" spans="2:9" ht="14.25" customHeight="1">
      <c r="B118" s="955"/>
      <c r="C118" s="653" t="s">
        <v>361</v>
      </c>
      <c r="D118" s="18"/>
      <c r="E118" s="18"/>
      <c r="F118" s="18"/>
      <c r="G118" s="18"/>
      <c r="H118" s="18"/>
      <c r="I118" s="18"/>
    </row>
    <row r="119" spans="2:9" ht="14.25" customHeight="1">
      <c r="B119" s="955"/>
      <c r="C119" s="653" t="s">
        <v>362</v>
      </c>
      <c r="D119" s="18"/>
      <c r="E119" s="18"/>
      <c r="F119" s="18"/>
      <c r="G119" s="18"/>
      <c r="H119" s="18"/>
      <c r="I119" s="18"/>
    </row>
    <row r="120" spans="2:9" ht="14.25" customHeight="1">
      <c r="B120" s="955"/>
      <c r="C120" s="652" t="s">
        <v>1140</v>
      </c>
      <c r="D120" s="18"/>
      <c r="E120" s="18"/>
      <c r="F120" s="18"/>
      <c r="G120" s="18"/>
      <c r="H120" s="18"/>
      <c r="I120" s="18"/>
    </row>
    <row r="121" spans="2:9" ht="16.5">
      <c r="B121" s="955"/>
      <c r="C121" s="242"/>
      <c r="D121" s="245"/>
      <c r="E121" s="604"/>
      <c r="F121" s="604"/>
      <c r="G121" s="604"/>
      <c r="H121" s="604"/>
      <c r="I121" s="604"/>
    </row>
    <row r="122" spans="2:9" ht="15" customHeight="1">
      <c r="B122" s="955"/>
      <c r="C122" s="509" t="s">
        <v>373</v>
      </c>
      <c r="D122" s="245"/>
      <c r="E122" s="604"/>
      <c r="F122" s="604"/>
      <c r="G122" s="604"/>
      <c r="H122" s="604"/>
      <c r="I122" s="604"/>
    </row>
    <row r="123" spans="2:9" ht="14.25" customHeight="1">
      <c r="B123" s="955"/>
      <c r="C123" s="653" t="s">
        <v>360</v>
      </c>
      <c r="D123" s="18"/>
      <c r="E123" s="18"/>
      <c r="F123" s="18"/>
      <c r="G123" s="18"/>
      <c r="H123" s="18"/>
      <c r="I123" s="18"/>
    </row>
    <row r="124" spans="2:9" ht="15.75">
      <c r="B124" s="955"/>
      <c r="C124" s="653" t="s">
        <v>361</v>
      </c>
      <c r="D124" s="18"/>
      <c r="E124" s="18"/>
      <c r="F124" s="18"/>
      <c r="G124" s="18"/>
      <c r="H124" s="18"/>
      <c r="I124" s="18"/>
    </row>
    <row r="125" spans="2:9" ht="14.25" customHeight="1">
      <c r="B125" s="955"/>
      <c r="C125" s="653" t="s">
        <v>362</v>
      </c>
      <c r="D125" s="18"/>
      <c r="E125" s="18"/>
      <c r="F125" s="18"/>
      <c r="G125" s="18"/>
      <c r="H125" s="18"/>
      <c r="I125" s="18"/>
    </row>
    <row r="126" spans="2:9" ht="14.25" customHeight="1" thickBot="1">
      <c r="B126" s="955"/>
      <c r="C126" s="652" t="s">
        <v>1140</v>
      </c>
      <c r="D126" s="18"/>
      <c r="E126" s="18"/>
      <c r="F126" s="18"/>
      <c r="G126" s="18"/>
      <c r="H126" s="18"/>
      <c r="I126" s="18"/>
    </row>
    <row r="127" spans="2:9" ht="14.25" customHeight="1">
      <c r="B127" s="958">
        <v>15</v>
      </c>
      <c r="C127" s="101" t="s">
        <v>368</v>
      </c>
      <c r="D127" s="603"/>
      <c r="E127" s="603"/>
      <c r="F127" s="603"/>
      <c r="G127" s="603"/>
      <c r="H127" s="603"/>
      <c r="I127" s="603"/>
    </row>
    <row r="128" spans="2:9" ht="14.25" customHeight="1">
      <c r="B128" s="958"/>
      <c r="C128" s="654" t="s">
        <v>360</v>
      </c>
      <c r="D128" s="18"/>
      <c r="E128" s="18"/>
      <c r="F128" s="18"/>
      <c r="G128" s="18"/>
      <c r="H128" s="18"/>
      <c r="I128" s="18"/>
    </row>
    <row r="129" spans="2:9" ht="15.75">
      <c r="B129" s="958"/>
      <c r="C129" s="654" t="s">
        <v>361</v>
      </c>
      <c r="D129" s="18"/>
      <c r="E129" s="18"/>
      <c r="F129" s="18"/>
      <c r="G129" s="18"/>
      <c r="H129" s="18"/>
      <c r="I129" s="18"/>
    </row>
    <row r="130" spans="2:9" ht="14.25" customHeight="1">
      <c r="B130" s="958"/>
      <c r="C130" s="654" t="s">
        <v>362</v>
      </c>
      <c r="D130" s="18"/>
      <c r="E130" s="18"/>
      <c r="F130" s="18"/>
      <c r="G130" s="18"/>
      <c r="H130" s="18"/>
      <c r="I130" s="18"/>
    </row>
    <row r="131" spans="2:9" ht="14.25" customHeight="1">
      <c r="B131" s="958"/>
      <c r="C131" s="655" t="s">
        <v>1140</v>
      </c>
      <c r="D131" s="18"/>
      <c r="E131" s="18"/>
      <c r="F131" s="18"/>
      <c r="G131" s="18"/>
      <c r="H131" s="18"/>
      <c r="I131" s="18"/>
    </row>
    <row r="132" spans="2:9" ht="15">
      <c r="B132" s="244" t="s">
        <v>374</v>
      </c>
      <c r="C132"/>
      <c r="D132" s="1"/>
      <c r="E132"/>
      <c r="F132"/>
      <c r="G132"/>
      <c r="H132"/>
    </row>
    <row r="133" spans="2:9">
      <c r="B133" s="539"/>
      <c r="C133" s="540"/>
      <c r="D133" s="541"/>
      <c r="E133" s="542"/>
      <c r="F133" s="542"/>
      <c r="G133" s="542"/>
      <c r="H133" s="542"/>
      <c r="I133" s="542"/>
    </row>
    <row r="134" spans="2:9" ht="15" thickBot="1"/>
    <row r="135" spans="2:9" ht="15" customHeight="1">
      <c r="B135" s="952"/>
      <c r="C135" s="959"/>
      <c r="D135" s="960"/>
      <c r="E135" s="960"/>
      <c r="F135" s="960"/>
      <c r="G135" s="960"/>
      <c r="H135" s="960"/>
      <c r="I135" s="961"/>
    </row>
    <row r="136" spans="2:9" s="97" customFormat="1" ht="15.75" customHeight="1" thickBot="1">
      <c r="B136" s="953"/>
      <c r="C136" s="962" t="s">
        <v>376</v>
      </c>
      <c r="D136" s="963"/>
      <c r="E136" s="963"/>
      <c r="F136" s="963"/>
      <c r="G136" s="963"/>
      <c r="H136" s="963"/>
      <c r="I136" s="964"/>
    </row>
    <row r="137" spans="2:9" s="97" customFormat="1" ht="34.5" customHeight="1" thickBot="1">
      <c r="B137" s="255" t="s">
        <v>113</v>
      </c>
      <c r="C137" s="250" t="s">
        <v>1</v>
      </c>
      <c r="D137" s="250" t="s">
        <v>2</v>
      </c>
      <c r="E137" s="251" t="s">
        <v>3</v>
      </c>
      <c r="F137" s="251" t="s">
        <v>4</v>
      </c>
      <c r="G137" s="250" t="s">
        <v>5</v>
      </c>
      <c r="H137" s="251" t="s">
        <v>6</v>
      </c>
      <c r="I137" s="253" t="s">
        <v>0</v>
      </c>
    </row>
    <row r="138" spans="2:9" ht="25.5" customHeight="1">
      <c r="B138" s="256">
        <v>1</v>
      </c>
      <c r="C138" s="101" t="s">
        <v>378</v>
      </c>
      <c r="D138" s="101" t="s">
        <v>350</v>
      </c>
      <c r="E138" s="965"/>
      <c r="F138" s="965"/>
      <c r="G138" s="965"/>
      <c r="H138" s="965"/>
      <c r="I138" s="967"/>
    </row>
    <row r="139" spans="2:9" ht="27" customHeight="1" thickBot="1">
      <c r="B139" s="608" t="s">
        <v>377</v>
      </c>
      <c r="C139" s="102" t="s">
        <v>379</v>
      </c>
      <c r="D139" s="102" t="s">
        <v>351</v>
      </c>
      <c r="E139" s="966"/>
      <c r="F139" s="966"/>
      <c r="G139" s="966"/>
      <c r="H139" s="966"/>
      <c r="I139" s="968"/>
    </row>
    <row r="140" spans="2:9" ht="25.5">
      <c r="B140" s="256">
        <v>2</v>
      </c>
      <c r="C140" s="101" t="s">
        <v>380</v>
      </c>
      <c r="D140" s="101" t="s">
        <v>350</v>
      </c>
      <c r="E140" s="965"/>
      <c r="F140" s="965"/>
      <c r="G140" s="965"/>
      <c r="H140" s="965"/>
      <c r="I140" s="967"/>
    </row>
    <row r="141" spans="2:9" ht="15" customHeight="1" thickBot="1">
      <c r="B141" s="608" t="s">
        <v>377</v>
      </c>
      <c r="C141" s="102" t="s">
        <v>381</v>
      </c>
      <c r="D141" s="102" t="s">
        <v>351</v>
      </c>
      <c r="E141" s="966"/>
      <c r="F141" s="966"/>
      <c r="G141" s="966"/>
      <c r="H141" s="966"/>
      <c r="I141" s="968"/>
    </row>
    <row r="142" spans="2:9" ht="14.25" customHeight="1">
      <c r="B142" s="969">
        <v>3</v>
      </c>
      <c r="C142" s="101" t="s">
        <v>382</v>
      </c>
      <c r="D142" s="971" t="s">
        <v>296</v>
      </c>
      <c r="E142" s="965"/>
      <c r="F142" s="965"/>
      <c r="G142" s="965"/>
      <c r="H142" s="965"/>
      <c r="I142" s="967"/>
    </row>
    <row r="143" spans="2:9" ht="15" customHeight="1" thickBot="1">
      <c r="B143" s="970"/>
      <c r="C143" s="102" t="s">
        <v>383</v>
      </c>
      <c r="D143" s="972"/>
      <c r="E143" s="966"/>
      <c r="F143" s="966"/>
      <c r="G143" s="966"/>
      <c r="H143" s="966"/>
      <c r="I143" s="968"/>
    </row>
    <row r="144" spans="2:9" ht="16.5" thickBot="1">
      <c r="B144" s="608">
        <v>4</v>
      </c>
      <c r="C144" s="102" t="s">
        <v>354</v>
      </c>
      <c r="D144" s="102" t="s">
        <v>296</v>
      </c>
      <c r="E144" s="252"/>
      <c r="F144" s="252"/>
      <c r="G144" s="252"/>
      <c r="H144" s="252"/>
      <c r="I144" s="309"/>
    </row>
    <row r="145" spans="2:11" ht="16.5" thickBot="1">
      <c r="B145" s="608">
        <v>5</v>
      </c>
      <c r="C145" s="102" t="s">
        <v>384</v>
      </c>
      <c r="D145" s="102" t="s">
        <v>385</v>
      </c>
      <c r="E145" s="252"/>
      <c r="F145" s="252"/>
      <c r="G145" s="252"/>
      <c r="H145" s="252"/>
      <c r="I145" s="309"/>
      <c r="K145" s="37">
        <f>3/27</f>
        <v>0.1111111111111111</v>
      </c>
    </row>
    <row r="146" spans="2:11" ht="16.5" thickBot="1">
      <c r="B146" s="608">
        <v>6</v>
      </c>
      <c r="C146" s="102" t="s">
        <v>386</v>
      </c>
      <c r="D146" s="102" t="s">
        <v>387</v>
      </c>
      <c r="E146" s="252"/>
      <c r="F146" s="252"/>
      <c r="G146" s="252"/>
      <c r="H146" s="252"/>
      <c r="I146" s="309"/>
    </row>
    <row r="147" spans="2:11" ht="38.25">
      <c r="B147" s="969">
        <v>7</v>
      </c>
      <c r="C147" s="101" t="s">
        <v>392</v>
      </c>
      <c r="D147" s="971" t="s">
        <v>389</v>
      </c>
      <c r="E147" s="965"/>
      <c r="F147" s="965"/>
      <c r="G147" s="965"/>
      <c r="H147" s="965"/>
      <c r="I147" s="967"/>
    </row>
    <row r="148" spans="2:11" ht="15" customHeight="1" thickBot="1">
      <c r="B148" s="970"/>
      <c r="C148" s="102" t="s">
        <v>388</v>
      </c>
      <c r="D148" s="972"/>
      <c r="E148" s="966"/>
      <c r="F148" s="966"/>
      <c r="G148" s="966"/>
      <c r="H148" s="966"/>
      <c r="I148" s="968"/>
    </row>
    <row r="149" spans="2:11" ht="14.25" customHeight="1">
      <c r="B149" s="969">
        <v>8</v>
      </c>
      <c r="C149" s="971" t="s">
        <v>390</v>
      </c>
      <c r="D149" s="101" t="s">
        <v>391</v>
      </c>
      <c r="E149" s="965"/>
      <c r="F149" s="965"/>
      <c r="G149" s="965"/>
      <c r="H149" s="965"/>
      <c r="I149" s="967"/>
    </row>
    <row r="150" spans="2:11" ht="14.25" customHeight="1" thickBot="1">
      <c r="B150" s="970"/>
      <c r="C150" s="972"/>
      <c r="D150" s="102" t="s">
        <v>367</v>
      </c>
      <c r="E150" s="966"/>
      <c r="F150" s="966"/>
      <c r="G150" s="966"/>
      <c r="H150" s="966"/>
      <c r="I150" s="968"/>
    </row>
    <row r="151" spans="2:11" ht="15">
      <c r="B151" s="162"/>
      <c r="C151" s="83"/>
      <c r="D151" s="83"/>
      <c r="E151" s="83"/>
      <c r="F151" s="83"/>
      <c r="G151" s="83"/>
      <c r="H151" s="83"/>
      <c r="I151" s="254"/>
    </row>
    <row r="152" spans="2:11" ht="15.75" thickBot="1">
      <c r="B152" s="257" t="s">
        <v>374</v>
      </c>
      <c r="C152" s="236"/>
      <c r="D152" s="236"/>
      <c r="E152" s="236"/>
      <c r="F152" s="236"/>
      <c r="G152" s="236"/>
      <c r="H152" s="236"/>
      <c r="I152" s="238"/>
    </row>
  </sheetData>
  <mergeCells count="51">
    <mergeCell ref="I149:I150"/>
    <mergeCell ref="B149:B150"/>
    <mergeCell ref="C149:C150"/>
    <mergeCell ref="E149:E150"/>
    <mergeCell ref="F149:F150"/>
    <mergeCell ref="G149:G150"/>
    <mergeCell ref="H149:H150"/>
    <mergeCell ref="H142:H143"/>
    <mergeCell ref="I142:I143"/>
    <mergeCell ref="B147:B148"/>
    <mergeCell ref="D147:D148"/>
    <mergeCell ref="E147:E148"/>
    <mergeCell ref="F147:F148"/>
    <mergeCell ref="G147:G148"/>
    <mergeCell ref="H147:H148"/>
    <mergeCell ref="I147:I148"/>
    <mergeCell ref="B142:B143"/>
    <mergeCell ref="D142:D143"/>
    <mergeCell ref="E142:E143"/>
    <mergeCell ref="F142:F143"/>
    <mergeCell ref="G142:G143"/>
    <mergeCell ref="E140:E141"/>
    <mergeCell ref="F140:F141"/>
    <mergeCell ref="G140:G141"/>
    <mergeCell ref="H140:H141"/>
    <mergeCell ref="I140:I141"/>
    <mergeCell ref="C135:I135"/>
    <mergeCell ref="C136:I136"/>
    <mergeCell ref="E138:E139"/>
    <mergeCell ref="F138:F139"/>
    <mergeCell ref="G138:G139"/>
    <mergeCell ref="H138:H139"/>
    <mergeCell ref="I138:I139"/>
    <mergeCell ref="B135:B136"/>
    <mergeCell ref="B32:B38"/>
    <mergeCell ref="B39:B44"/>
    <mergeCell ref="B45:B51"/>
    <mergeCell ref="B52:B57"/>
    <mergeCell ref="B58:B63"/>
    <mergeCell ref="B64:B69"/>
    <mergeCell ref="B70:B86"/>
    <mergeCell ref="B87:B102"/>
    <mergeCell ref="B103:B109"/>
    <mergeCell ref="B110:B126"/>
    <mergeCell ref="B127:B131"/>
    <mergeCell ref="B26:B31"/>
    <mergeCell ref="B3:I3"/>
    <mergeCell ref="B5:I5"/>
    <mergeCell ref="B6:I6"/>
    <mergeCell ref="B14:B19"/>
    <mergeCell ref="B20:B25"/>
  </mergeCells>
  <pageMargins left="0.7" right="0.7" top="0.75" bottom="0.75" header="0.3" footer="0.3"/>
  <pageSetup scale="54" orientation="portrait" r:id="rId1"/>
  <rowBreaks count="1" manualBreakCount="1">
    <brk id="102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3:I34"/>
  <sheetViews>
    <sheetView showGridLines="0" zoomScaleSheetLayoutView="106" workbookViewId="0">
      <selection activeCell="K10" sqref="K10"/>
    </sheetView>
  </sheetViews>
  <sheetFormatPr defaultRowHeight="14.25"/>
  <cols>
    <col min="1" max="1" width="9.140625" style="37"/>
    <col min="2" max="2" width="12.85546875" style="36" customWidth="1"/>
    <col min="3" max="3" width="34.5703125" style="111" customWidth="1"/>
    <col min="4" max="4" width="12.5703125" style="108" bestFit="1" customWidth="1"/>
    <col min="5" max="7" width="9.140625" style="37" bestFit="1" customWidth="1"/>
    <col min="8" max="8" width="12.7109375" style="37" bestFit="1" customWidth="1"/>
    <col min="9" max="16384" width="9.140625" style="37"/>
  </cols>
  <sheetData>
    <row r="3" spans="2:9" ht="15" customHeight="1">
      <c r="B3" s="973" t="s">
        <v>393</v>
      </c>
      <c r="C3" s="973"/>
      <c r="D3" s="973"/>
      <c r="E3" s="973"/>
      <c r="F3" s="973"/>
      <c r="G3" s="973"/>
      <c r="H3" s="973"/>
      <c r="I3" s="973"/>
    </row>
    <row r="4" spans="2:9" s="97" customFormat="1" ht="34.5" customHeight="1">
      <c r="B4" s="974" t="s">
        <v>394</v>
      </c>
      <c r="C4" s="974"/>
      <c r="D4" s="974"/>
      <c r="E4" s="974"/>
      <c r="F4" s="974"/>
      <c r="G4" s="974"/>
      <c r="H4" s="974"/>
      <c r="I4" s="974"/>
    </row>
    <row r="5" spans="2:9" ht="15" thickBot="1"/>
    <row r="6" spans="2:9" ht="15.75" thickBot="1">
      <c r="B6" s="975" t="s">
        <v>1144</v>
      </c>
      <c r="C6" s="976"/>
      <c r="D6" s="976"/>
      <c r="E6" s="976"/>
      <c r="F6" s="976"/>
      <c r="G6" s="976"/>
      <c r="H6" s="976"/>
      <c r="I6" s="977"/>
    </row>
    <row r="7" spans="2:9" ht="15.75" thickBot="1">
      <c r="B7" s="656" t="s">
        <v>894</v>
      </c>
      <c r="C7" s="258" t="s">
        <v>1</v>
      </c>
      <c r="D7" s="258" t="s">
        <v>2</v>
      </c>
      <c r="E7" s="258" t="s">
        <v>3</v>
      </c>
      <c r="F7" s="258" t="s">
        <v>4</v>
      </c>
      <c r="G7" s="258" t="s">
        <v>5</v>
      </c>
      <c r="H7" s="258" t="s">
        <v>6</v>
      </c>
      <c r="I7" s="258" t="s">
        <v>0</v>
      </c>
    </row>
    <row r="8" spans="2:9" ht="15" customHeight="1">
      <c r="B8" s="978">
        <v>1</v>
      </c>
      <c r="C8" s="978" t="s">
        <v>396</v>
      </c>
      <c r="D8" s="978" t="s">
        <v>1145</v>
      </c>
      <c r="E8" s="978">
        <v>8</v>
      </c>
      <c r="F8" s="978">
        <v>8</v>
      </c>
      <c r="G8" s="978">
        <v>22</v>
      </c>
      <c r="H8" s="978">
        <v>22</v>
      </c>
      <c r="I8" s="978">
        <v>22</v>
      </c>
    </row>
    <row r="9" spans="2:9" ht="15" thickBot="1">
      <c r="B9" s="979"/>
      <c r="C9" s="979"/>
      <c r="D9" s="979"/>
      <c r="E9" s="979"/>
      <c r="F9" s="979"/>
      <c r="G9" s="979"/>
      <c r="H9" s="979"/>
      <c r="I9" s="979"/>
    </row>
    <row r="10" spans="2:9" ht="30.75" thickBot="1">
      <c r="B10" s="656">
        <v>2</v>
      </c>
      <c r="C10" s="258" t="s">
        <v>1146</v>
      </c>
      <c r="D10" s="657" t="s">
        <v>1147</v>
      </c>
      <c r="E10" s="258">
        <v>239</v>
      </c>
      <c r="F10" s="258">
        <v>239</v>
      </c>
      <c r="G10" s="258">
        <v>485.17</v>
      </c>
      <c r="H10" s="258">
        <v>485.17</v>
      </c>
      <c r="I10" s="258">
        <v>485.17</v>
      </c>
    </row>
    <row r="11" spans="2:9" ht="30.75" thickBot="1">
      <c r="B11" s="656">
        <v>3</v>
      </c>
      <c r="C11" s="258" t="s">
        <v>1148</v>
      </c>
      <c r="D11" s="258" t="s">
        <v>1145</v>
      </c>
      <c r="E11" s="258" t="s">
        <v>1149</v>
      </c>
      <c r="F11" s="258" t="s">
        <v>1149</v>
      </c>
      <c r="G11" s="258" t="s">
        <v>1150</v>
      </c>
      <c r="H11" s="258" t="s">
        <v>1151</v>
      </c>
      <c r="I11" s="258" t="s">
        <v>1151</v>
      </c>
    </row>
    <row r="12" spans="2:9" ht="15.75" thickBot="1">
      <c r="B12" s="656">
        <v>4</v>
      </c>
      <c r="C12" s="258" t="s">
        <v>397</v>
      </c>
      <c r="D12" s="258" t="s">
        <v>1145</v>
      </c>
      <c r="E12" s="258">
        <v>62</v>
      </c>
      <c r="F12" s="258">
        <v>66</v>
      </c>
      <c r="G12" s="258">
        <v>69</v>
      </c>
      <c r="H12" s="258">
        <v>69</v>
      </c>
      <c r="I12" s="258">
        <v>74</v>
      </c>
    </row>
    <row r="13" spans="2:9" ht="15.75" thickBot="1">
      <c r="B13" s="656">
        <v>5</v>
      </c>
      <c r="C13" s="258" t="s">
        <v>398</v>
      </c>
      <c r="D13" s="258" t="s">
        <v>1145</v>
      </c>
      <c r="E13" s="258">
        <v>8</v>
      </c>
      <c r="F13" s="258">
        <v>8</v>
      </c>
      <c r="G13" s="258">
        <v>19</v>
      </c>
      <c r="H13" s="258">
        <v>19</v>
      </c>
      <c r="I13" s="258">
        <v>19</v>
      </c>
    </row>
    <row r="14" spans="2:9" ht="30.75" thickBot="1">
      <c r="B14" s="656">
        <v>6</v>
      </c>
      <c r="C14" s="258" t="s">
        <v>1152</v>
      </c>
      <c r="D14" s="258" t="s">
        <v>1145</v>
      </c>
      <c r="E14" s="258">
        <v>59</v>
      </c>
      <c r="F14" s="258">
        <v>59</v>
      </c>
      <c r="G14" s="258">
        <v>73</v>
      </c>
      <c r="H14" s="258">
        <v>73</v>
      </c>
      <c r="I14" s="258">
        <v>73</v>
      </c>
    </row>
    <row r="15" spans="2:9" ht="45.75" thickBot="1">
      <c r="B15" s="978">
        <v>7</v>
      </c>
      <c r="C15" s="658" t="s">
        <v>1153</v>
      </c>
      <c r="D15" s="659"/>
      <c r="E15" s="658"/>
      <c r="F15" s="658"/>
      <c r="G15" s="658"/>
      <c r="H15" s="658"/>
      <c r="I15" s="658"/>
    </row>
    <row r="16" spans="2:9" ht="15.75" thickBot="1">
      <c r="B16" s="980"/>
      <c r="C16" s="147" t="s">
        <v>1154</v>
      </c>
      <c r="D16" s="659" t="s">
        <v>1145</v>
      </c>
      <c r="E16" s="147">
        <v>26</v>
      </c>
      <c r="F16" s="147">
        <v>26</v>
      </c>
      <c r="G16" s="147">
        <v>25</v>
      </c>
      <c r="H16" s="147">
        <v>25</v>
      </c>
      <c r="I16" s="147">
        <v>25</v>
      </c>
    </row>
    <row r="17" spans="2:9" ht="15">
      <c r="B17" s="980"/>
      <c r="C17" s="147" t="s">
        <v>1155</v>
      </c>
      <c r="D17" s="659" t="s">
        <v>1145</v>
      </c>
      <c r="E17" s="147">
        <v>25</v>
      </c>
      <c r="F17" s="147">
        <v>25</v>
      </c>
      <c r="G17" s="147">
        <v>25</v>
      </c>
      <c r="H17" s="147">
        <v>21</v>
      </c>
      <c r="I17" s="147">
        <v>20</v>
      </c>
    </row>
    <row r="18" spans="2:9" ht="15.75" thickBot="1">
      <c r="B18" s="980"/>
      <c r="C18" s="660" t="s">
        <v>1156</v>
      </c>
      <c r="D18" s="147" t="s">
        <v>1145</v>
      </c>
      <c r="E18" s="661">
        <v>3</v>
      </c>
      <c r="F18" s="147">
        <v>3</v>
      </c>
      <c r="G18" s="147">
        <v>3</v>
      </c>
      <c r="H18" s="147">
        <v>4</v>
      </c>
      <c r="I18" s="147">
        <v>4</v>
      </c>
    </row>
    <row r="19" spans="2:9" ht="15">
      <c r="B19" s="981">
        <v>8</v>
      </c>
      <c r="C19" s="147" t="s">
        <v>1157</v>
      </c>
      <c r="D19" s="982" t="s">
        <v>399</v>
      </c>
      <c r="E19" s="147"/>
      <c r="F19" s="147"/>
      <c r="G19" s="147"/>
      <c r="H19" s="147"/>
      <c r="I19" s="147"/>
    </row>
    <row r="20" spans="2:9" ht="15">
      <c r="B20" s="980"/>
      <c r="C20" s="147" t="s">
        <v>1158</v>
      </c>
      <c r="D20" s="983"/>
      <c r="E20" s="147">
        <v>10</v>
      </c>
      <c r="F20" s="147">
        <v>10</v>
      </c>
      <c r="G20" s="147">
        <v>12</v>
      </c>
      <c r="H20" s="147">
        <v>11</v>
      </c>
      <c r="I20" s="147">
        <v>10</v>
      </c>
    </row>
    <row r="21" spans="2:9" ht="30">
      <c r="B21" s="980"/>
      <c r="C21" s="147" t="s">
        <v>1159</v>
      </c>
      <c r="D21" s="983"/>
      <c r="E21" s="147" t="s">
        <v>1160</v>
      </c>
      <c r="F21" s="147" t="s">
        <v>1160</v>
      </c>
      <c r="G21" s="147" t="s">
        <v>1160</v>
      </c>
      <c r="H21" s="147" t="s">
        <v>1160</v>
      </c>
      <c r="I21" s="147" t="s">
        <v>1160</v>
      </c>
    </row>
    <row r="22" spans="2:9" ht="30">
      <c r="B22" s="980"/>
      <c r="C22" s="147" t="s">
        <v>1161</v>
      </c>
      <c r="D22" s="983"/>
      <c r="E22" s="147" t="s">
        <v>1160</v>
      </c>
      <c r="F22" s="147" t="s">
        <v>1160</v>
      </c>
      <c r="G22" s="147" t="s">
        <v>1160</v>
      </c>
      <c r="H22" s="147" t="s">
        <v>1160</v>
      </c>
      <c r="I22" s="147" t="s">
        <v>1160</v>
      </c>
    </row>
    <row r="23" spans="2:9" ht="30.75" thickBot="1">
      <c r="B23" s="980"/>
      <c r="C23" s="147" t="s">
        <v>1162</v>
      </c>
      <c r="D23" s="984"/>
      <c r="E23" s="147" t="s">
        <v>1160</v>
      </c>
      <c r="F23" s="147" t="s">
        <v>1160</v>
      </c>
      <c r="G23" s="147" t="s">
        <v>1160</v>
      </c>
      <c r="H23" s="147" t="s">
        <v>1160</v>
      </c>
      <c r="I23" s="147" t="s">
        <v>1160</v>
      </c>
    </row>
    <row r="24" spans="2:9" ht="15">
      <c r="B24" s="978">
        <v>9</v>
      </c>
      <c r="C24" s="658" t="s">
        <v>1163</v>
      </c>
      <c r="D24" s="986" t="s">
        <v>1164</v>
      </c>
      <c r="E24" s="987" t="s">
        <v>1165</v>
      </c>
      <c r="F24" s="987" t="s">
        <v>1165</v>
      </c>
      <c r="G24" s="987" t="s">
        <v>1165</v>
      </c>
      <c r="H24" s="987" t="s">
        <v>1165</v>
      </c>
      <c r="I24" s="987" t="s">
        <v>1165</v>
      </c>
    </row>
    <row r="25" spans="2:9" ht="15">
      <c r="B25" s="985"/>
      <c r="C25" s="658" t="s">
        <v>1166</v>
      </c>
      <c r="D25" s="987"/>
      <c r="E25" s="987"/>
      <c r="F25" s="987"/>
      <c r="G25" s="987"/>
      <c r="H25" s="987"/>
      <c r="I25" s="987"/>
    </row>
    <row r="26" spans="2:9" ht="15">
      <c r="B26" s="985"/>
      <c r="C26" s="658" t="s">
        <v>1167</v>
      </c>
      <c r="D26" s="987"/>
      <c r="E26" s="987"/>
      <c r="F26" s="987"/>
      <c r="G26" s="987"/>
      <c r="H26" s="987"/>
      <c r="I26" s="987"/>
    </row>
    <row r="27" spans="2:9" ht="15.75" thickBot="1">
      <c r="B27" s="979"/>
      <c r="C27" s="258" t="s">
        <v>1168</v>
      </c>
      <c r="D27" s="988"/>
      <c r="E27" s="988"/>
      <c r="F27" s="988"/>
      <c r="G27" s="988"/>
      <c r="H27" s="988"/>
      <c r="I27" s="988"/>
    </row>
    <row r="28" spans="2:9" ht="15">
      <c r="B28" s="978">
        <v>10</v>
      </c>
      <c r="C28" s="658" t="s">
        <v>1169</v>
      </c>
      <c r="D28" s="978" t="s">
        <v>1164</v>
      </c>
      <c r="E28" s="989" t="s">
        <v>1165</v>
      </c>
      <c r="F28" s="989" t="s">
        <v>1165</v>
      </c>
      <c r="G28" s="989" t="s">
        <v>1165</v>
      </c>
      <c r="H28" s="989" t="s">
        <v>1165</v>
      </c>
      <c r="I28" s="989" t="s">
        <v>1165</v>
      </c>
    </row>
    <row r="29" spans="2:9" ht="15.75" thickBot="1">
      <c r="B29" s="979"/>
      <c r="C29" s="258" t="s">
        <v>1170</v>
      </c>
      <c r="D29" s="979"/>
      <c r="E29" s="988"/>
      <c r="F29" s="988"/>
      <c r="G29" s="988"/>
      <c r="H29" s="988"/>
      <c r="I29" s="988"/>
    </row>
    <row r="30" spans="2:9" ht="15" customHeight="1">
      <c r="B30" s="978">
        <v>11</v>
      </c>
      <c r="C30" s="978" t="s">
        <v>400</v>
      </c>
      <c r="D30" s="978" t="s">
        <v>1145</v>
      </c>
      <c r="E30" s="989" t="s">
        <v>1165</v>
      </c>
      <c r="F30" s="989" t="s">
        <v>1165</v>
      </c>
      <c r="G30" s="989" t="s">
        <v>1165</v>
      </c>
      <c r="H30" s="989" t="s">
        <v>1165</v>
      </c>
      <c r="I30" s="989">
        <v>11</v>
      </c>
    </row>
    <row r="31" spans="2:9" ht="15" customHeight="1" thickBot="1">
      <c r="B31" s="979"/>
      <c r="C31" s="979"/>
      <c r="D31" s="979"/>
      <c r="E31" s="988"/>
      <c r="F31" s="988"/>
      <c r="G31" s="988"/>
      <c r="H31" s="988"/>
      <c r="I31" s="988"/>
    </row>
    <row r="32" spans="2:9" ht="30.75" thickBot="1">
      <c r="B32" s="656">
        <v>12</v>
      </c>
      <c r="C32" s="258" t="s">
        <v>1171</v>
      </c>
      <c r="D32" s="258" t="s">
        <v>1164</v>
      </c>
      <c r="E32" s="258" t="s">
        <v>1172</v>
      </c>
      <c r="F32" s="258" t="s">
        <v>1172</v>
      </c>
      <c r="G32" s="258" t="s">
        <v>1172</v>
      </c>
      <c r="H32" s="258" t="s">
        <v>1172</v>
      </c>
      <c r="I32" s="258" t="s">
        <v>1172</v>
      </c>
    </row>
    <row r="34" spans="2:2" ht="15">
      <c r="B34" t="s">
        <v>1173</v>
      </c>
    </row>
  </sheetData>
  <mergeCells count="36">
    <mergeCell ref="H28:H29"/>
    <mergeCell ref="I28:I29"/>
    <mergeCell ref="H30:H31"/>
    <mergeCell ref="I30:I31"/>
    <mergeCell ref="B30:B31"/>
    <mergeCell ref="C30:C31"/>
    <mergeCell ref="D30:D31"/>
    <mergeCell ref="E30:E31"/>
    <mergeCell ref="F30:F31"/>
    <mergeCell ref="G30:G31"/>
    <mergeCell ref="B28:B29"/>
    <mergeCell ref="D28:D29"/>
    <mergeCell ref="E28:E29"/>
    <mergeCell ref="F28:F29"/>
    <mergeCell ref="G28:G29"/>
    <mergeCell ref="E24:E27"/>
    <mergeCell ref="F24:F27"/>
    <mergeCell ref="G24:G27"/>
    <mergeCell ref="H24:H27"/>
    <mergeCell ref="I24:I27"/>
    <mergeCell ref="B15:B18"/>
    <mergeCell ref="B19:B23"/>
    <mergeCell ref="D19:D23"/>
    <mergeCell ref="B24:B27"/>
    <mergeCell ref="D24:D27"/>
    <mergeCell ref="B3:I3"/>
    <mergeCell ref="B4:I4"/>
    <mergeCell ref="B6:I6"/>
    <mergeCell ref="B8:B9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B2:O23"/>
  <sheetViews>
    <sheetView topLeftCell="A7" workbookViewId="0">
      <selection activeCell="H14" sqref="H14:H15"/>
    </sheetView>
  </sheetViews>
  <sheetFormatPr defaultRowHeight="15"/>
  <sheetData>
    <row r="2" spans="2:15">
      <c r="B2" s="999" t="s">
        <v>608</v>
      </c>
      <c r="C2" s="999"/>
      <c r="D2" s="999"/>
      <c r="E2" s="999"/>
      <c r="F2" s="999"/>
      <c r="G2" s="999"/>
      <c r="H2" s="999"/>
      <c r="I2" s="999"/>
      <c r="J2" s="999"/>
      <c r="K2" s="999"/>
      <c r="L2" s="999"/>
      <c r="M2" s="999"/>
      <c r="N2" s="999"/>
      <c r="O2" s="999"/>
    </row>
    <row r="3" spans="2:15" ht="25.5">
      <c r="B3" s="296" t="s">
        <v>611</v>
      </c>
      <c r="K3" s="310" t="s">
        <v>612</v>
      </c>
    </row>
    <row r="4" spans="2:15">
      <c r="B4" s="296" t="s">
        <v>609</v>
      </c>
    </row>
    <row r="5" spans="2:15">
      <c r="B5" s="296" t="s">
        <v>610</v>
      </c>
    </row>
    <row r="6" spans="2:15" ht="15.75" thickBot="1"/>
    <row r="7" spans="2:15" ht="63" customHeight="1" thickBot="1">
      <c r="B7" s="1000" t="s">
        <v>613</v>
      </c>
      <c r="C7" s="1000" t="s">
        <v>614</v>
      </c>
      <c r="D7" s="1001" t="s">
        <v>615</v>
      </c>
      <c r="E7" s="1001" t="s">
        <v>620</v>
      </c>
      <c r="F7" s="1004" t="s">
        <v>616</v>
      </c>
      <c r="G7" s="1005"/>
      <c r="H7" s="1005"/>
      <c r="I7" s="1005"/>
      <c r="J7" s="1005"/>
      <c r="K7" s="1006"/>
      <c r="L7" s="1000" t="s">
        <v>618</v>
      </c>
      <c r="M7" s="1000" t="s">
        <v>621</v>
      </c>
      <c r="N7" s="1001" t="s">
        <v>619</v>
      </c>
      <c r="O7" s="1001" t="s">
        <v>622</v>
      </c>
    </row>
    <row r="8" spans="2:15" ht="75.75" customHeight="1" thickBot="1">
      <c r="B8" s="997"/>
      <c r="C8" s="997"/>
      <c r="D8" s="1002"/>
      <c r="E8" s="1003"/>
      <c r="F8" s="1009" t="s">
        <v>617</v>
      </c>
      <c r="G8" s="1010"/>
      <c r="H8" s="1009" t="s">
        <v>623</v>
      </c>
      <c r="I8" s="1010"/>
      <c r="J8" s="1009" t="s">
        <v>624</v>
      </c>
      <c r="K8" s="1010"/>
      <c r="L8" s="1007"/>
      <c r="M8" s="997"/>
      <c r="N8" s="1008"/>
      <c r="O8" s="1008"/>
    </row>
    <row r="9" spans="2:15">
      <c r="B9" s="990"/>
      <c r="C9" s="990"/>
      <c r="D9" s="990"/>
      <c r="E9" s="990"/>
      <c r="F9" s="312" t="s">
        <v>625</v>
      </c>
      <c r="G9" s="997" t="s">
        <v>626</v>
      </c>
      <c r="H9" s="313" t="s">
        <v>625</v>
      </c>
      <c r="I9" s="992" t="s">
        <v>627</v>
      </c>
      <c r="J9" s="995" t="s">
        <v>628</v>
      </c>
      <c r="K9" s="992" t="s">
        <v>627</v>
      </c>
      <c r="L9" s="990"/>
      <c r="M9" s="990"/>
      <c r="N9" s="990"/>
      <c r="O9" s="990"/>
    </row>
    <row r="10" spans="2:15">
      <c r="B10" s="994"/>
      <c r="C10" s="994"/>
      <c r="D10" s="994"/>
      <c r="E10" s="994"/>
      <c r="F10" s="312" t="s">
        <v>629</v>
      </c>
      <c r="G10" s="997"/>
      <c r="H10" s="313" t="s">
        <v>630</v>
      </c>
      <c r="I10" s="992"/>
      <c r="J10" s="995"/>
      <c r="K10" s="992"/>
      <c r="L10" s="994"/>
      <c r="M10" s="994"/>
      <c r="N10" s="994"/>
      <c r="O10" s="994"/>
    </row>
    <row r="11" spans="2:15" ht="15.75" thickBot="1">
      <c r="B11" s="991"/>
      <c r="C11" s="991"/>
      <c r="D11" s="991"/>
      <c r="E11" s="991"/>
      <c r="F11" s="314" t="s">
        <v>631</v>
      </c>
      <c r="G11" s="998"/>
      <c r="H11" s="258"/>
      <c r="I11" s="993"/>
      <c r="J11" s="996"/>
      <c r="K11" s="993"/>
      <c r="L11" s="991"/>
      <c r="M11" s="991"/>
      <c r="N11" s="991"/>
      <c r="O11" s="991"/>
    </row>
    <row r="12" spans="2:15">
      <c r="B12" s="315">
        <v>2009</v>
      </c>
      <c r="C12" s="990"/>
      <c r="D12" s="990"/>
      <c r="E12" s="990"/>
      <c r="F12" s="990"/>
      <c r="G12" s="990"/>
      <c r="H12" s="990"/>
      <c r="I12" s="990"/>
      <c r="J12" s="990"/>
      <c r="K12" s="990"/>
      <c r="L12" s="990"/>
      <c r="M12" s="990"/>
      <c r="N12" s="990"/>
      <c r="O12" s="990"/>
    </row>
    <row r="13" spans="2:15" ht="15.75" thickBot="1">
      <c r="B13" s="316">
        <v>-10</v>
      </c>
      <c r="C13" s="991"/>
      <c r="D13" s="991"/>
      <c r="E13" s="991"/>
      <c r="F13" s="991"/>
      <c r="G13" s="991"/>
      <c r="H13" s="991"/>
      <c r="I13" s="991"/>
      <c r="J13" s="991"/>
      <c r="K13" s="991"/>
      <c r="L13" s="991"/>
      <c r="M13" s="991"/>
      <c r="N13" s="991"/>
      <c r="O13" s="991"/>
    </row>
    <row r="14" spans="2:15">
      <c r="B14" s="315">
        <v>2010</v>
      </c>
      <c r="C14" s="990"/>
      <c r="D14" s="990"/>
      <c r="E14" s="990"/>
      <c r="F14" s="990"/>
      <c r="G14" s="990"/>
      <c r="H14" s="990"/>
      <c r="I14" s="990"/>
      <c r="J14" s="990"/>
      <c r="K14" s="990"/>
      <c r="L14" s="990"/>
      <c r="M14" s="990"/>
      <c r="N14" s="990"/>
      <c r="O14" s="990"/>
    </row>
    <row r="15" spans="2:15" ht="15.75" thickBot="1">
      <c r="B15" s="316">
        <v>-11</v>
      </c>
      <c r="C15" s="991"/>
      <c r="D15" s="991"/>
      <c r="E15" s="991"/>
      <c r="F15" s="991"/>
      <c r="G15" s="991"/>
      <c r="H15" s="991"/>
      <c r="I15" s="991"/>
      <c r="J15" s="991"/>
      <c r="K15" s="991"/>
      <c r="L15" s="991"/>
      <c r="M15" s="991"/>
      <c r="N15" s="991"/>
      <c r="O15" s="991"/>
    </row>
    <row r="16" spans="2:15">
      <c r="B16" s="315">
        <v>2011</v>
      </c>
      <c r="C16" s="990"/>
      <c r="D16" s="990"/>
      <c r="E16" s="990"/>
      <c r="F16" s="990"/>
      <c r="G16" s="990"/>
      <c r="H16" s="990"/>
      <c r="I16" s="990"/>
      <c r="J16" s="990"/>
      <c r="K16" s="990"/>
      <c r="L16" s="990"/>
      <c r="M16" s="990"/>
      <c r="N16" s="990"/>
      <c r="O16" s="990"/>
    </row>
    <row r="17" spans="2:15" ht="15.75" thickBot="1">
      <c r="B17" s="316">
        <v>-12</v>
      </c>
      <c r="C17" s="991"/>
      <c r="D17" s="991"/>
      <c r="E17" s="991"/>
      <c r="F17" s="991"/>
      <c r="G17" s="991"/>
      <c r="H17" s="991"/>
      <c r="I17" s="991"/>
      <c r="J17" s="991"/>
      <c r="K17" s="991"/>
      <c r="L17" s="991"/>
      <c r="M17" s="991"/>
      <c r="N17" s="991"/>
      <c r="O17" s="991"/>
    </row>
    <row r="18" spans="2:15">
      <c r="B18" s="315">
        <v>2012</v>
      </c>
      <c r="C18" s="990"/>
      <c r="D18" s="990"/>
      <c r="E18" s="990"/>
      <c r="F18" s="990"/>
      <c r="G18" s="990"/>
      <c r="H18" s="990"/>
      <c r="I18" s="990"/>
      <c r="J18" s="990"/>
      <c r="K18" s="990"/>
      <c r="L18" s="990"/>
      <c r="M18" s="990"/>
      <c r="N18" s="990"/>
      <c r="O18" s="990"/>
    </row>
    <row r="19" spans="2:15" ht="15.75" thickBot="1">
      <c r="B19" s="316">
        <v>-13</v>
      </c>
      <c r="C19" s="991"/>
      <c r="D19" s="991"/>
      <c r="E19" s="991"/>
      <c r="F19" s="991"/>
      <c r="G19" s="991"/>
      <c r="H19" s="991"/>
      <c r="I19" s="991"/>
      <c r="J19" s="991"/>
      <c r="K19" s="991"/>
      <c r="L19" s="991"/>
      <c r="M19" s="991"/>
      <c r="N19" s="991"/>
      <c r="O19" s="991"/>
    </row>
    <row r="20" spans="2:15">
      <c r="B20" s="315">
        <v>2013</v>
      </c>
      <c r="C20" s="990"/>
      <c r="D20" s="990"/>
      <c r="E20" s="990"/>
      <c r="F20" s="990"/>
      <c r="G20" s="990"/>
      <c r="H20" s="990"/>
      <c r="I20" s="990"/>
      <c r="J20" s="990"/>
      <c r="K20" s="990"/>
      <c r="L20" s="990"/>
      <c r="M20" s="990"/>
      <c r="N20" s="990"/>
      <c r="O20" s="990"/>
    </row>
    <row r="21" spans="2:15" ht="15.75" thickBot="1">
      <c r="B21" s="316">
        <v>-14</v>
      </c>
      <c r="C21" s="991"/>
      <c r="D21" s="991"/>
      <c r="E21" s="991"/>
      <c r="F21" s="991"/>
      <c r="G21" s="991"/>
      <c r="H21" s="991"/>
      <c r="I21" s="991"/>
      <c r="J21" s="991"/>
      <c r="K21" s="991"/>
      <c r="L21" s="991"/>
      <c r="M21" s="991"/>
      <c r="N21" s="991"/>
      <c r="O21" s="991"/>
    </row>
    <row r="23" spans="2:15">
      <c r="B23" s="317" t="s">
        <v>632</v>
      </c>
    </row>
  </sheetData>
  <mergeCells count="90">
    <mergeCell ref="B2:O2"/>
    <mergeCell ref="B7:B8"/>
    <mergeCell ref="C7:C8"/>
    <mergeCell ref="D7:D8"/>
    <mergeCell ref="E7:E8"/>
    <mergeCell ref="F7:K7"/>
    <mergeCell ref="L7:L8"/>
    <mergeCell ref="M7:M8"/>
    <mergeCell ref="N7:N8"/>
    <mergeCell ref="O7:O8"/>
    <mergeCell ref="F8:G8"/>
    <mergeCell ref="H8:I8"/>
    <mergeCell ref="J8:K8"/>
    <mergeCell ref="B9:B11"/>
    <mergeCell ref="C9:C11"/>
    <mergeCell ref="D9:D11"/>
    <mergeCell ref="E9:E11"/>
    <mergeCell ref="G9:G11"/>
    <mergeCell ref="I9:I11"/>
    <mergeCell ref="J9:J11"/>
    <mergeCell ref="C12:C13"/>
    <mergeCell ref="D12:D13"/>
    <mergeCell ref="E12:E13"/>
    <mergeCell ref="F12:F13"/>
    <mergeCell ref="G12:G13"/>
    <mergeCell ref="K9:K11"/>
    <mergeCell ref="L9:L11"/>
    <mergeCell ref="M9:M11"/>
    <mergeCell ref="N9:N11"/>
    <mergeCell ref="O9:O11"/>
    <mergeCell ref="N12:N13"/>
    <mergeCell ref="O12:O13"/>
    <mergeCell ref="C14:C15"/>
    <mergeCell ref="D14:D15"/>
    <mergeCell ref="E14:E15"/>
    <mergeCell ref="F14:F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C16:C17"/>
    <mergeCell ref="D16:D17"/>
    <mergeCell ref="E16:E17"/>
    <mergeCell ref="F16:F17"/>
    <mergeCell ref="G16:G17"/>
    <mergeCell ref="K14:K15"/>
    <mergeCell ref="L14:L15"/>
    <mergeCell ref="M14:M15"/>
    <mergeCell ref="N14:N15"/>
    <mergeCell ref="O14:O15"/>
    <mergeCell ref="N16:N17"/>
    <mergeCell ref="O16:O17"/>
    <mergeCell ref="C18:C19"/>
    <mergeCell ref="D18:D19"/>
    <mergeCell ref="E18:E19"/>
    <mergeCell ref="F18:F19"/>
    <mergeCell ref="G18:G19"/>
    <mergeCell ref="H18:H19"/>
    <mergeCell ref="I18:I19"/>
    <mergeCell ref="J18:J19"/>
    <mergeCell ref="H16:H17"/>
    <mergeCell ref="I16:I17"/>
    <mergeCell ref="J16:J17"/>
    <mergeCell ref="K16:K17"/>
    <mergeCell ref="L16:L17"/>
    <mergeCell ref="M16:M17"/>
    <mergeCell ref="C20:C21"/>
    <mergeCell ref="D20:D21"/>
    <mergeCell ref="E20:E21"/>
    <mergeCell ref="F20:F21"/>
    <mergeCell ref="G20:G21"/>
    <mergeCell ref="K18:K19"/>
    <mergeCell ref="L18:L19"/>
    <mergeCell ref="M18:M19"/>
    <mergeCell ref="N18:N19"/>
    <mergeCell ref="O18:O19"/>
    <mergeCell ref="N20:N21"/>
    <mergeCell ref="O20:O21"/>
    <mergeCell ref="H20:H21"/>
    <mergeCell ref="I20:I21"/>
    <mergeCell ref="J20:J21"/>
    <mergeCell ref="K20:K21"/>
    <mergeCell ref="L20:L21"/>
    <mergeCell ref="M20:M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105"/>
  <sheetViews>
    <sheetView topLeftCell="A25" workbookViewId="0">
      <selection activeCell="J38" sqref="J38"/>
    </sheetView>
  </sheetViews>
  <sheetFormatPr defaultRowHeight="14.25"/>
  <cols>
    <col min="1" max="1" width="4.85546875" style="711" customWidth="1"/>
    <col min="2" max="2" width="5.28515625" style="751" customWidth="1"/>
    <col min="3" max="3" width="46.28515625" style="711" customWidth="1"/>
    <col min="4" max="8" width="14" style="711" customWidth="1"/>
    <col min="9" max="9" width="4.42578125" style="711" customWidth="1"/>
    <col min="10" max="16384" width="9.140625" style="711"/>
  </cols>
  <sheetData>
    <row r="3" spans="2:9" ht="14.25" customHeight="1">
      <c r="B3" s="708"/>
      <c r="C3" s="709"/>
      <c r="D3" s="709"/>
      <c r="E3" s="709"/>
      <c r="F3" s="709"/>
      <c r="G3" s="709"/>
      <c r="H3" s="710" t="s">
        <v>118</v>
      </c>
    </row>
    <row r="4" spans="2:9" ht="14.25" customHeight="1">
      <c r="B4" s="712" t="s">
        <v>119</v>
      </c>
      <c r="C4" s="713"/>
      <c r="D4" s="713"/>
      <c r="E4" s="713"/>
      <c r="F4" s="713"/>
      <c r="G4" s="713"/>
      <c r="H4" s="714"/>
    </row>
    <row r="5" spans="2:9" ht="14.25" customHeight="1">
      <c r="B5" s="715" t="s">
        <v>120</v>
      </c>
      <c r="C5" s="716"/>
      <c r="D5" s="717"/>
      <c r="E5" s="717"/>
      <c r="F5" s="717"/>
      <c r="G5" s="717"/>
      <c r="H5" s="718"/>
    </row>
    <row r="6" spans="2:9" ht="14.25" customHeight="1">
      <c r="B6" s="719"/>
      <c r="C6" s="1014" t="s">
        <v>963</v>
      </c>
      <c r="D6" s="1014"/>
      <c r="E6" s="1014"/>
      <c r="F6" s="1014"/>
      <c r="G6" s="1014"/>
      <c r="H6" s="1015"/>
    </row>
    <row r="7" spans="2:9" ht="15" customHeight="1">
      <c r="B7" s="719"/>
      <c r="C7" s="720" t="s">
        <v>178</v>
      </c>
      <c r="D7" s="721" t="s">
        <v>993</v>
      </c>
      <c r="E7" s="720"/>
      <c r="F7" s="720"/>
      <c r="G7" s="720"/>
      <c r="H7" s="722"/>
    </row>
    <row r="8" spans="2:9" ht="15" customHeight="1">
      <c r="B8" s="719"/>
      <c r="C8" s="723"/>
      <c r="D8" s="1016"/>
      <c r="E8" s="1016"/>
      <c r="F8" s="723"/>
      <c r="G8" s="721" t="s">
        <v>122</v>
      </c>
      <c r="H8" s="722"/>
    </row>
    <row r="9" spans="2:9" s="725" customFormat="1" ht="25.5" customHeight="1">
      <c r="B9" s="724" t="s">
        <v>84</v>
      </c>
      <c r="C9" s="724" t="s">
        <v>123</v>
      </c>
      <c r="D9" s="724" t="s">
        <v>3</v>
      </c>
      <c r="E9" s="724" t="s">
        <v>4</v>
      </c>
      <c r="F9" s="724" t="s">
        <v>5</v>
      </c>
      <c r="G9" s="724" t="s">
        <v>6</v>
      </c>
      <c r="H9" s="724" t="s">
        <v>0</v>
      </c>
    </row>
    <row r="10" spans="2:9" s="726" customFormat="1">
      <c r="B10" s="724">
        <v>1</v>
      </c>
      <c r="C10" s="724">
        <v>2</v>
      </c>
      <c r="D10" s="724">
        <v>3</v>
      </c>
      <c r="E10" s="724">
        <v>4</v>
      </c>
      <c r="F10" s="724">
        <v>5</v>
      </c>
      <c r="G10" s="724">
        <v>6</v>
      </c>
      <c r="H10" s="724">
        <v>7</v>
      </c>
    </row>
    <row r="11" spans="2:9" ht="21" customHeight="1">
      <c r="B11" s="727" t="s">
        <v>124</v>
      </c>
      <c r="C11" s="728" t="s">
        <v>125</v>
      </c>
      <c r="D11" s="728"/>
      <c r="E11" s="728"/>
      <c r="F11" s="728"/>
      <c r="G11" s="728"/>
      <c r="H11" s="728"/>
    </row>
    <row r="12" spans="2:9" ht="21" customHeight="1">
      <c r="B12" s="727">
        <v>1</v>
      </c>
      <c r="C12" s="728" t="s">
        <v>126</v>
      </c>
      <c r="D12" s="729">
        <v>2192.3136346000001</v>
      </c>
      <c r="E12" s="729">
        <v>2337.7125336000004</v>
      </c>
      <c r="F12" s="729">
        <v>2481.5103588000002</v>
      </c>
      <c r="G12" s="729">
        <v>1149.3734953000001</v>
      </c>
      <c r="H12" s="729">
        <v>810.73603120000007</v>
      </c>
      <c r="I12" s="730"/>
    </row>
    <row r="13" spans="2:9" ht="21" customHeight="1">
      <c r="B13" s="727">
        <v>2</v>
      </c>
      <c r="C13" s="728" t="s">
        <v>127</v>
      </c>
      <c r="D13" s="729">
        <v>3848.3444899000001</v>
      </c>
      <c r="E13" s="729">
        <v>3365.3763174000001</v>
      </c>
      <c r="F13" s="729">
        <v>2812.8923581999998</v>
      </c>
      <c r="G13" s="729">
        <v>2376.6290642000008</v>
      </c>
      <c r="H13" s="729">
        <v>2465.4612308000001</v>
      </c>
      <c r="I13" s="730"/>
    </row>
    <row r="14" spans="2:9" ht="21" customHeight="1">
      <c r="B14" s="727">
        <v>3</v>
      </c>
      <c r="C14" s="728" t="s">
        <v>128</v>
      </c>
      <c r="D14" s="729">
        <v>50.49644</v>
      </c>
      <c r="E14" s="729">
        <v>48.177109999999999</v>
      </c>
      <c r="F14" s="729">
        <v>50.436750000000004</v>
      </c>
      <c r="G14" s="729">
        <v>9.0114800000000006</v>
      </c>
      <c r="H14" s="729">
        <v>44.039059999999999</v>
      </c>
      <c r="I14" s="730"/>
    </row>
    <row r="15" spans="2:9" ht="21" customHeight="1">
      <c r="B15" s="727">
        <v>4</v>
      </c>
      <c r="C15" s="728" t="s">
        <v>129</v>
      </c>
      <c r="D15" s="729">
        <v>1230.6896400000001</v>
      </c>
      <c r="E15" s="729">
        <v>1473.0590299999999</v>
      </c>
      <c r="F15" s="729">
        <v>1761.06674</v>
      </c>
      <c r="G15" s="729">
        <v>1960.0953</v>
      </c>
      <c r="H15" s="729">
        <v>2179.9377199999999</v>
      </c>
      <c r="I15" s="730"/>
    </row>
    <row r="16" spans="2:9" ht="33" customHeight="1">
      <c r="B16" s="727">
        <v>4.0999999999999996</v>
      </c>
      <c r="C16" s="728" t="s">
        <v>964</v>
      </c>
      <c r="D16" s="729"/>
      <c r="E16" s="729"/>
      <c r="F16" s="729"/>
      <c r="G16" s="729"/>
      <c r="H16" s="729"/>
      <c r="I16" s="730"/>
    </row>
    <row r="17" spans="2:9" ht="21" customHeight="1">
      <c r="B17" s="727">
        <v>5</v>
      </c>
      <c r="C17" s="728" t="s">
        <v>132</v>
      </c>
      <c r="D17" s="729">
        <v>4237.3236251999997</v>
      </c>
      <c r="E17" s="729">
        <v>0</v>
      </c>
      <c r="F17" s="729">
        <v>0</v>
      </c>
      <c r="G17" s="729">
        <v>8391.5310599999993</v>
      </c>
      <c r="H17" s="729">
        <v>132.49635000000001</v>
      </c>
      <c r="I17" s="730"/>
    </row>
    <row r="18" spans="2:9" ht="21" customHeight="1">
      <c r="B18" s="727">
        <v>6</v>
      </c>
      <c r="C18" s="728" t="s">
        <v>133</v>
      </c>
      <c r="D18" s="729"/>
      <c r="E18" s="729"/>
      <c r="F18" s="729">
        <v>0</v>
      </c>
      <c r="G18" s="729"/>
      <c r="H18" s="729"/>
      <c r="I18" s="730"/>
    </row>
    <row r="19" spans="2:9" ht="21" customHeight="1">
      <c r="B19" s="727">
        <v>6.1</v>
      </c>
      <c r="C19" s="728" t="s">
        <v>134</v>
      </c>
      <c r="D19" s="729">
        <v>3.8004600000000002</v>
      </c>
      <c r="E19" s="729">
        <v>6.6610500000000004</v>
      </c>
      <c r="F19" s="729">
        <v>18.878640000000001</v>
      </c>
      <c r="G19" s="729">
        <v>16.83372</v>
      </c>
      <c r="H19" s="729">
        <v>26.938389999999998</v>
      </c>
      <c r="I19" s="730"/>
    </row>
    <row r="20" spans="2:9" ht="21" customHeight="1">
      <c r="B20" s="727">
        <v>6.2</v>
      </c>
      <c r="C20" s="728" t="s">
        <v>135</v>
      </c>
      <c r="D20" s="729">
        <v>3.24742</v>
      </c>
      <c r="E20" s="729">
        <v>8.0409799999999994</v>
      </c>
      <c r="F20" s="729">
        <v>0</v>
      </c>
      <c r="G20" s="729">
        <v>0</v>
      </c>
      <c r="H20" s="729">
        <v>0</v>
      </c>
      <c r="I20" s="730"/>
    </row>
    <row r="21" spans="2:9" ht="21" customHeight="1">
      <c r="B21" s="727">
        <v>6.3</v>
      </c>
      <c r="C21" s="728" t="s">
        <v>136</v>
      </c>
      <c r="D21" s="729">
        <v>78.13776</v>
      </c>
      <c r="E21" s="729">
        <v>78.117459999999994</v>
      </c>
      <c r="F21" s="729">
        <v>72.315904000000003</v>
      </c>
      <c r="G21" s="729">
        <v>66.297669999999997</v>
      </c>
      <c r="H21" s="729">
        <v>81.257350000000002</v>
      </c>
      <c r="I21" s="730"/>
    </row>
    <row r="22" spans="2:9" ht="21" customHeight="1">
      <c r="B22" s="727">
        <v>6.4</v>
      </c>
      <c r="C22" s="728" t="s">
        <v>137</v>
      </c>
      <c r="D22" s="729">
        <v>11.94482</v>
      </c>
      <c r="E22" s="729">
        <v>13.93336</v>
      </c>
      <c r="F22" s="729">
        <v>13.520569999999999</v>
      </c>
      <c r="G22" s="729">
        <v>11.571160000000001</v>
      </c>
      <c r="H22" s="729">
        <v>12.935980000000001</v>
      </c>
      <c r="I22" s="730"/>
    </row>
    <row r="23" spans="2:9" ht="21" customHeight="1">
      <c r="B23" s="727">
        <v>6.5</v>
      </c>
      <c r="C23" s="728" t="s">
        <v>138</v>
      </c>
      <c r="D23" s="729">
        <v>27.401209999999999</v>
      </c>
      <c r="E23" s="729">
        <v>27.7622</v>
      </c>
      <c r="F23" s="729">
        <v>7.8343400000000001</v>
      </c>
      <c r="G23" s="729">
        <v>15.259869999999999</v>
      </c>
      <c r="H23" s="729">
        <v>15.154249999999999</v>
      </c>
      <c r="I23" s="730"/>
    </row>
    <row r="24" spans="2:9" ht="21" customHeight="1">
      <c r="B24" s="727">
        <v>6.6</v>
      </c>
      <c r="C24" s="728" t="s">
        <v>139</v>
      </c>
      <c r="D24" s="729">
        <v>0</v>
      </c>
      <c r="E24" s="729">
        <v>0</v>
      </c>
      <c r="F24" s="729">
        <v>0</v>
      </c>
      <c r="G24" s="729">
        <v>0</v>
      </c>
      <c r="H24" s="729">
        <v>0</v>
      </c>
      <c r="I24" s="730"/>
    </row>
    <row r="25" spans="2:9" ht="21" customHeight="1">
      <c r="B25" s="727">
        <v>6.7</v>
      </c>
      <c r="C25" s="728" t="s">
        <v>140</v>
      </c>
      <c r="D25" s="729">
        <v>0</v>
      </c>
      <c r="E25" s="729">
        <v>0</v>
      </c>
      <c r="F25" s="729">
        <v>0</v>
      </c>
      <c r="G25" s="729">
        <v>0</v>
      </c>
      <c r="H25" s="729">
        <v>0</v>
      </c>
      <c r="I25" s="730"/>
    </row>
    <row r="26" spans="2:9" ht="21" customHeight="1">
      <c r="B26" s="727">
        <v>6.8</v>
      </c>
      <c r="C26" s="728" t="s">
        <v>141</v>
      </c>
      <c r="D26" s="729">
        <v>1.51268</v>
      </c>
      <c r="E26" s="729">
        <v>2.2116699999999998</v>
      </c>
      <c r="F26" s="729">
        <v>1.78355</v>
      </c>
      <c r="G26" s="729">
        <v>0.98943000000000003</v>
      </c>
      <c r="H26" s="729">
        <v>3.9956900000000002</v>
      </c>
      <c r="I26" s="730"/>
    </row>
    <row r="27" spans="2:9" ht="21" customHeight="1">
      <c r="B27" s="727">
        <v>6.9</v>
      </c>
      <c r="C27" s="728" t="s">
        <v>142</v>
      </c>
      <c r="D27" s="729"/>
      <c r="E27" s="729">
        <v>0</v>
      </c>
      <c r="F27" s="729">
        <v>0</v>
      </c>
      <c r="G27" s="729">
        <v>0</v>
      </c>
      <c r="H27" s="729">
        <v>0</v>
      </c>
      <c r="I27" s="730"/>
    </row>
    <row r="28" spans="2:9" ht="21" customHeight="1">
      <c r="B28" s="727"/>
      <c r="C28" s="728" t="s">
        <v>143</v>
      </c>
      <c r="D28" s="731">
        <f>SUM(D19:D27)</f>
        <v>126.04434999999999</v>
      </c>
      <c r="E28" s="731">
        <f>SUM(E19:E27)</f>
        <v>136.72672</v>
      </c>
      <c r="F28" s="731">
        <f>SUM(F19:F27)</f>
        <v>114.333004</v>
      </c>
      <c r="G28" s="731">
        <f>SUM(G19:G27)</f>
        <v>110.95185000000001</v>
      </c>
      <c r="H28" s="731">
        <f>SUM(H19:H27)</f>
        <v>140.28165999999999</v>
      </c>
      <c r="I28" s="730"/>
    </row>
    <row r="29" spans="2:9" ht="21" customHeight="1">
      <c r="B29" s="727">
        <v>7</v>
      </c>
      <c r="C29" s="728" t="s">
        <v>144</v>
      </c>
      <c r="D29" s="729"/>
      <c r="E29" s="729"/>
      <c r="F29" s="729"/>
      <c r="G29" s="729"/>
      <c r="H29" s="729"/>
      <c r="I29" s="730"/>
    </row>
    <row r="30" spans="2:9" ht="21" customHeight="1">
      <c r="B30" s="727">
        <v>7.1</v>
      </c>
      <c r="C30" s="732" t="s">
        <v>145</v>
      </c>
      <c r="D30" s="729">
        <v>7071.0834658000003</v>
      </c>
      <c r="E30" s="729">
        <v>7434.1552836000001</v>
      </c>
      <c r="F30" s="729">
        <v>7542.0726432000001</v>
      </c>
      <c r="G30" s="729">
        <v>7525.4471103999995</v>
      </c>
      <c r="H30" s="729">
        <v>9307.3579188000003</v>
      </c>
      <c r="I30" s="730"/>
    </row>
    <row r="31" spans="2:9" ht="21" customHeight="1">
      <c r="B31" s="727"/>
      <c r="C31" s="732" t="s">
        <v>965</v>
      </c>
      <c r="D31" s="729">
        <v>2163.3554797984389</v>
      </c>
      <c r="E31" s="729">
        <v>4435.9875467398779</v>
      </c>
      <c r="F31" s="729">
        <v>1505.1462191174767</v>
      </c>
      <c r="G31" s="729">
        <v>3875.6636788053138</v>
      </c>
      <c r="H31" s="729">
        <v>4433.0049525053128</v>
      </c>
      <c r="I31" s="730"/>
    </row>
    <row r="32" spans="2:9" ht="21" customHeight="1">
      <c r="B32" s="727">
        <v>7.2</v>
      </c>
      <c r="C32" s="728" t="s">
        <v>146</v>
      </c>
      <c r="D32" s="729">
        <v>421.07908270000001</v>
      </c>
      <c r="E32" s="729">
        <v>498.53215390000003</v>
      </c>
      <c r="F32" s="729">
        <v>379.40857999999997</v>
      </c>
      <c r="G32" s="729">
        <v>415.10014840000002</v>
      </c>
      <c r="H32" s="729">
        <v>414.06625710000003</v>
      </c>
      <c r="I32" s="730"/>
    </row>
    <row r="33" spans="2:9" ht="21" customHeight="1">
      <c r="B33" s="727">
        <v>7.3</v>
      </c>
      <c r="C33" s="728" t="s">
        <v>147</v>
      </c>
      <c r="D33" s="729">
        <v>0</v>
      </c>
      <c r="E33" s="729">
        <v>0</v>
      </c>
      <c r="F33" s="729">
        <v>0</v>
      </c>
      <c r="G33" s="729">
        <v>0</v>
      </c>
      <c r="H33" s="729">
        <v>0</v>
      </c>
      <c r="I33" s="730"/>
    </row>
    <row r="34" spans="2:9" ht="21" customHeight="1">
      <c r="B34" s="727">
        <v>7.4</v>
      </c>
      <c r="C34" s="728" t="s">
        <v>148</v>
      </c>
      <c r="D34" s="729">
        <v>0</v>
      </c>
      <c r="E34" s="729">
        <v>0</v>
      </c>
      <c r="F34" s="729">
        <v>0</v>
      </c>
      <c r="G34" s="729">
        <v>0</v>
      </c>
      <c r="H34" s="729">
        <v>0</v>
      </c>
      <c r="I34" s="730"/>
    </row>
    <row r="35" spans="2:9" ht="21" customHeight="1">
      <c r="B35" s="727">
        <v>7.5</v>
      </c>
      <c r="C35" s="728" t="s">
        <v>149</v>
      </c>
      <c r="D35" s="729">
        <v>126.04203</v>
      </c>
      <c r="E35" s="729">
        <v>181.18042</v>
      </c>
      <c r="F35" s="729">
        <v>170.66329999999999</v>
      </c>
      <c r="G35" s="729">
        <v>188.25621000000001</v>
      </c>
      <c r="H35" s="729">
        <v>166.2525</v>
      </c>
      <c r="I35" s="730"/>
    </row>
    <row r="36" spans="2:9" ht="21" customHeight="1">
      <c r="B36" s="727">
        <v>7.6</v>
      </c>
      <c r="C36" s="728" t="s">
        <v>150</v>
      </c>
      <c r="D36" s="729">
        <v>0</v>
      </c>
      <c r="E36" s="729">
        <v>0</v>
      </c>
      <c r="F36" s="729">
        <v>0</v>
      </c>
      <c r="G36" s="729">
        <v>0</v>
      </c>
      <c r="H36" s="729">
        <v>0</v>
      </c>
      <c r="I36" s="730"/>
    </row>
    <row r="37" spans="2:9" ht="21" customHeight="1">
      <c r="B37" s="727"/>
      <c r="C37" s="728" t="s">
        <v>151</v>
      </c>
      <c r="D37" s="729">
        <f>SUM(D30:D36)</f>
        <v>9781.5600582984389</v>
      </c>
      <c r="E37" s="729">
        <f t="shared" ref="E37:H37" si="0">SUM(E30:E36)</f>
        <v>12549.855404239879</v>
      </c>
      <c r="F37" s="729">
        <f t="shared" si="0"/>
        <v>9597.2907423174765</v>
      </c>
      <c r="G37" s="729">
        <f t="shared" si="0"/>
        <v>12004.467147605314</v>
      </c>
      <c r="H37" s="729">
        <f t="shared" si="0"/>
        <v>14320.681628405313</v>
      </c>
      <c r="I37" s="730"/>
    </row>
    <row r="38" spans="2:9" ht="21" customHeight="1">
      <c r="B38" s="727">
        <v>8</v>
      </c>
      <c r="C38" s="728" t="s">
        <v>152</v>
      </c>
      <c r="D38" s="729">
        <v>0</v>
      </c>
      <c r="E38" s="729">
        <v>0</v>
      </c>
      <c r="F38" s="729">
        <v>0</v>
      </c>
      <c r="G38" s="729">
        <v>0</v>
      </c>
      <c r="H38" s="729">
        <v>0</v>
      </c>
      <c r="I38" s="730"/>
    </row>
    <row r="39" spans="2:9" ht="21" customHeight="1">
      <c r="B39" s="727">
        <v>9</v>
      </c>
      <c r="C39" s="728" t="s">
        <v>153</v>
      </c>
      <c r="D39" s="729">
        <v>0</v>
      </c>
      <c r="E39" s="729">
        <v>183</v>
      </c>
      <c r="F39" s="729">
        <v>0</v>
      </c>
      <c r="G39" s="729">
        <v>0</v>
      </c>
      <c r="H39" s="729">
        <v>3475.9640946</v>
      </c>
      <c r="I39" s="730"/>
    </row>
    <row r="40" spans="2:9" ht="21" customHeight="1">
      <c r="B40" s="727">
        <v>10</v>
      </c>
      <c r="C40" s="728" t="s">
        <v>154</v>
      </c>
      <c r="D40" s="729">
        <v>0</v>
      </c>
      <c r="E40" s="729">
        <v>0</v>
      </c>
      <c r="F40" s="729">
        <v>0</v>
      </c>
      <c r="G40" s="729">
        <v>0</v>
      </c>
      <c r="H40" s="729">
        <v>0</v>
      </c>
      <c r="I40" s="730"/>
    </row>
    <row r="41" spans="2:9" ht="21" customHeight="1">
      <c r="B41" s="727">
        <v>11</v>
      </c>
      <c r="C41" s="728" t="s">
        <v>155</v>
      </c>
      <c r="D41" s="729"/>
      <c r="E41" s="729"/>
      <c r="F41" s="729"/>
      <c r="G41" s="729"/>
      <c r="H41" s="729"/>
      <c r="I41" s="730"/>
    </row>
    <row r="42" spans="2:9" ht="21" customHeight="1">
      <c r="B42" s="727" t="s">
        <v>966</v>
      </c>
      <c r="C42" s="732" t="s">
        <v>967</v>
      </c>
      <c r="D42" s="729">
        <v>364.44200000000001</v>
      </c>
      <c r="E42" s="729">
        <v>334.18675479999996</v>
      </c>
      <c r="F42" s="729">
        <v>232.97019100000003</v>
      </c>
      <c r="G42" s="729">
        <v>195.64908840000001</v>
      </c>
      <c r="H42" s="729">
        <v>43.35524829468816</v>
      </c>
      <c r="I42" s="730"/>
    </row>
    <row r="43" spans="2:9" ht="21" customHeight="1">
      <c r="B43" s="727" t="s">
        <v>968</v>
      </c>
      <c r="C43" s="732" t="s">
        <v>969</v>
      </c>
      <c r="D43" s="729">
        <v>1242.8305207015612</v>
      </c>
      <c r="E43" s="729">
        <v>562.49431076012195</v>
      </c>
      <c r="F43" s="729">
        <v>1104.6054519825232</v>
      </c>
      <c r="G43" s="729">
        <v>432.84139939468622</v>
      </c>
      <c r="H43" s="729">
        <v>0</v>
      </c>
      <c r="I43" s="730"/>
    </row>
    <row r="44" spans="2:9" ht="21" customHeight="1">
      <c r="B44" s="727"/>
      <c r="C44" s="728" t="s">
        <v>970</v>
      </c>
      <c r="D44" s="731">
        <f>D43+D42</f>
        <v>1607.2725207015612</v>
      </c>
      <c r="E44" s="731">
        <f t="shared" ref="E44:H44" si="1">E43+E42</f>
        <v>896.68106556012185</v>
      </c>
      <c r="F44" s="731">
        <f t="shared" si="1"/>
        <v>1337.5756429825233</v>
      </c>
      <c r="G44" s="731">
        <f t="shared" si="1"/>
        <v>628.49048779468626</v>
      </c>
      <c r="H44" s="731">
        <f t="shared" si="1"/>
        <v>43.35524829468816</v>
      </c>
      <c r="I44" s="730"/>
    </row>
    <row r="45" spans="2:9" ht="21" customHeight="1">
      <c r="B45" s="727">
        <v>12</v>
      </c>
      <c r="C45" s="728" t="s">
        <v>156</v>
      </c>
      <c r="D45" s="729">
        <v>1049.240599</v>
      </c>
      <c r="E45" s="729">
        <v>198.47287</v>
      </c>
      <c r="F45" s="729">
        <v>163.98309</v>
      </c>
      <c r="G45" s="729">
        <v>113.20946499999999</v>
      </c>
      <c r="H45" s="729">
        <v>90.550140800000136</v>
      </c>
      <c r="I45" s="730"/>
    </row>
    <row r="46" spans="2:9" ht="21" customHeight="1">
      <c r="B46" s="727">
        <v>14</v>
      </c>
      <c r="C46" s="733" t="s">
        <v>157</v>
      </c>
      <c r="D46" s="731">
        <f>D45+D44+D40+D39+D38+D37+D28+D17+D15+D14+D13+D12</f>
        <v>24123.285357699999</v>
      </c>
      <c r="E46" s="731">
        <f t="shared" ref="E46:H46" si="2">E45+E44+E40+E39+E38+E37+E28+E17+E15+E14+E13+E12</f>
        <v>21189.061050800003</v>
      </c>
      <c r="F46" s="731">
        <f t="shared" si="2"/>
        <v>18319.088686299998</v>
      </c>
      <c r="G46" s="731">
        <f t="shared" si="2"/>
        <v>26743.759349900003</v>
      </c>
      <c r="H46" s="731">
        <f t="shared" si="2"/>
        <v>23703.503164100002</v>
      </c>
      <c r="I46" s="730"/>
    </row>
    <row r="47" spans="2:9" ht="21" customHeight="1">
      <c r="B47" s="727">
        <v>14</v>
      </c>
      <c r="C47" s="728" t="s">
        <v>158</v>
      </c>
      <c r="D47" s="729">
        <v>0</v>
      </c>
      <c r="E47" s="729">
        <v>0</v>
      </c>
      <c r="F47" s="729">
        <v>0</v>
      </c>
      <c r="G47" s="729">
        <v>0</v>
      </c>
      <c r="H47" s="729">
        <v>0</v>
      </c>
      <c r="I47" s="730"/>
    </row>
    <row r="48" spans="2:9" ht="21" customHeight="1">
      <c r="B48" s="727">
        <v>15</v>
      </c>
      <c r="C48" s="728" t="s">
        <v>159</v>
      </c>
      <c r="D48" s="729">
        <f>D46-D47</f>
        <v>24123.285357699999</v>
      </c>
      <c r="E48" s="729">
        <f>E46-E47</f>
        <v>21189.061050800003</v>
      </c>
      <c r="F48" s="729">
        <f>F46-F47</f>
        <v>18319.088686299998</v>
      </c>
      <c r="G48" s="729">
        <f t="shared" ref="G48:H48" si="3">G46-G47</f>
        <v>26743.759349900003</v>
      </c>
      <c r="H48" s="729">
        <f t="shared" si="3"/>
        <v>23703.503164100002</v>
      </c>
    </row>
    <row r="49" spans="2:8" ht="59.25" customHeight="1">
      <c r="B49" s="727">
        <v>16</v>
      </c>
      <c r="C49" s="728" t="s">
        <v>1285</v>
      </c>
      <c r="D49" s="729">
        <v>0</v>
      </c>
      <c r="E49" s="729"/>
      <c r="F49" s="729"/>
      <c r="G49" s="729"/>
      <c r="H49" s="729"/>
    </row>
    <row r="50" spans="2:8" ht="28.5">
      <c r="B50" s="719" t="s">
        <v>160</v>
      </c>
      <c r="C50" s="723"/>
      <c r="D50" s="734">
        <v>0</v>
      </c>
      <c r="E50" s="734">
        <v>0</v>
      </c>
      <c r="F50" s="735">
        <v>0</v>
      </c>
      <c r="G50" s="735">
        <v>0</v>
      </c>
      <c r="H50" s="736">
        <v>0</v>
      </c>
    </row>
    <row r="51" spans="2:8" s="737" customFormat="1" ht="57.75" customHeight="1">
      <c r="B51" s="1017" t="s">
        <v>1286</v>
      </c>
      <c r="C51" s="1018"/>
      <c r="D51" s="1018"/>
      <c r="E51" s="1018"/>
      <c r="F51" s="1018"/>
      <c r="G51" s="1018"/>
      <c r="H51" s="1019"/>
    </row>
    <row r="52" spans="2:8" s="737" customFormat="1" ht="19.5" customHeight="1">
      <c r="B52" s="1011" t="s">
        <v>161</v>
      </c>
      <c r="C52" s="1012"/>
      <c r="D52" s="1012"/>
      <c r="E52" s="1012"/>
      <c r="F52" s="1012"/>
      <c r="G52" s="1012"/>
      <c r="H52" s="1013"/>
    </row>
    <row r="53" spans="2:8" s="737" customFormat="1" ht="15" customHeight="1">
      <c r="B53" s="1011" t="s">
        <v>567</v>
      </c>
      <c r="C53" s="1012"/>
      <c r="D53" s="1012"/>
      <c r="E53" s="1012"/>
      <c r="F53" s="1012"/>
      <c r="G53" s="1012"/>
      <c r="H53" s="1013"/>
    </row>
    <row r="54" spans="2:8" s="737" customFormat="1" ht="17.25" customHeight="1">
      <c r="B54" s="1011" t="s">
        <v>163</v>
      </c>
      <c r="C54" s="1012"/>
      <c r="D54" s="1012"/>
      <c r="E54" s="1012"/>
      <c r="F54" s="1012"/>
      <c r="G54" s="1012"/>
      <c r="H54" s="1013"/>
    </row>
    <row r="55" spans="2:8" s="737" customFormat="1" ht="18.75" customHeight="1">
      <c r="B55" s="1011" t="s">
        <v>568</v>
      </c>
      <c r="C55" s="1012"/>
      <c r="D55" s="1012"/>
      <c r="E55" s="1012"/>
      <c r="F55" s="1012"/>
      <c r="G55" s="1012"/>
      <c r="H55" s="1013"/>
    </row>
    <row r="56" spans="2:8" s="737" customFormat="1" ht="15" customHeight="1">
      <c r="B56" s="1011" t="s">
        <v>166</v>
      </c>
      <c r="C56" s="1012"/>
      <c r="D56" s="1012"/>
      <c r="E56" s="1012"/>
      <c r="F56" s="1012"/>
      <c r="G56" s="1012"/>
      <c r="H56" s="1013"/>
    </row>
    <row r="57" spans="2:8" s="737" customFormat="1" ht="15" customHeight="1">
      <c r="B57" s="1011" t="s">
        <v>167</v>
      </c>
      <c r="C57" s="1012"/>
      <c r="D57" s="1012"/>
      <c r="E57" s="1012"/>
      <c r="F57" s="1012"/>
      <c r="G57" s="1012"/>
      <c r="H57" s="1013"/>
    </row>
    <row r="58" spans="2:8" s="737" customFormat="1" ht="15" customHeight="1">
      <c r="B58" s="1011" t="s">
        <v>168</v>
      </c>
      <c r="C58" s="1012"/>
      <c r="D58" s="1012"/>
      <c r="E58" s="1012"/>
      <c r="F58" s="1012"/>
      <c r="G58" s="1012"/>
      <c r="H58" s="1013"/>
    </row>
    <row r="59" spans="2:8" s="737" customFormat="1" ht="18.75" customHeight="1">
      <c r="B59" s="738" t="s">
        <v>971</v>
      </c>
      <c r="C59" s="739"/>
      <c r="D59" s="739"/>
      <c r="E59" s="739"/>
      <c r="F59" s="739"/>
      <c r="G59" s="739"/>
      <c r="H59" s="740"/>
    </row>
    <row r="60" spans="2:8" s="737" customFormat="1" ht="18.75" customHeight="1">
      <c r="B60" s="782" t="s">
        <v>972</v>
      </c>
      <c r="C60" s="742"/>
      <c r="D60" s="742"/>
      <c r="E60" s="742"/>
      <c r="F60" s="742"/>
      <c r="G60" s="742"/>
      <c r="H60" s="743"/>
    </row>
    <row r="61" spans="2:8" s="737" customFormat="1" ht="18.75" customHeight="1">
      <c r="B61" s="741" t="s">
        <v>1287</v>
      </c>
      <c r="C61" s="742"/>
      <c r="D61" s="742"/>
      <c r="E61" s="742"/>
      <c r="F61" s="742"/>
      <c r="G61" s="742"/>
      <c r="H61" s="743"/>
    </row>
    <row r="62" spans="2:8" s="737" customFormat="1" ht="18.75" customHeight="1">
      <c r="B62" s="741" t="s">
        <v>1288</v>
      </c>
      <c r="C62" s="742"/>
      <c r="D62" s="742"/>
      <c r="E62" s="742"/>
      <c r="F62" s="742"/>
      <c r="G62" s="742"/>
      <c r="H62" s="743"/>
    </row>
    <row r="63" spans="2:8" s="737" customFormat="1" ht="18.75" customHeight="1">
      <c r="B63" s="741" t="s">
        <v>171</v>
      </c>
      <c r="C63" s="742"/>
      <c r="D63" s="742"/>
      <c r="E63" s="742"/>
      <c r="F63" s="742"/>
      <c r="G63" s="742"/>
      <c r="H63" s="743"/>
    </row>
    <row r="64" spans="2:8" s="737" customFormat="1" ht="18.75" customHeight="1">
      <c r="B64" s="741" t="s">
        <v>172</v>
      </c>
      <c r="C64" s="742"/>
      <c r="D64" s="742"/>
      <c r="E64" s="742"/>
      <c r="F64" s="742"/>
      <c r="G64" s="742"/>
      <c r="H64" s="743"/>
    </row>
    <row r="65" spans="2:8" s="737" customFormat="1">
      <c r="B65" s="744"/>
      <c r="C65" s="745"/>
      <c r="D65" s="745"/>
      <c r="E65" s="745"/>
      <c r="F65" s="745"/>
      <c r="G65" s="745"/>
      <c r="H65" s="746"/>
    </row>
    <row r="66" spans="2:8" s="737" customFormat="1">
      <c r="B66" s="747"/>
    </row>
    <row r="67" spans="2:8" ht="15" thickBot="1"/>
    <row r="68" spans="2:8">
      <c r="B68" s="752"/>
      <c r="C68" s="753"/>
      <c r="D68" s="753"/>
      <c r="E68" s="753"/>
      <c r="F68" s="753"/>
      <c r="G68" s="753"/>
      <c r="H68" s="754" t="s">
        <v>1301</v>
      </c>
    </row>
    <row r="69" spans="2:8" ht="15">
      <c r="B69" s="755" t="s">
        <v>973</v>
      </c>
      <c r="C69" s="748"/>
      <c r="D69" s="713"/>
      <c r="E69" s="713"/>
      <c r="F69" s="713"/>
      <c r="G69" s="713"/>
      <c r="H69" s="756"/>
    </row>
    <row r="70" spans="2:8">
      <c r="B70" s="757" t="s">
        <v>120</v>
      </c>
      <c r="C70" s="716"/>
      <c r="D70" s="717"/>
      <c r="E70" s="717"/>
      <c r="F70" s="717"/>
      <c r="G70" s="717"/>
      <c r="H70" s="758"/>
    </row>
    <row r="71" spans="2:8">
      <c r="B71" s="759"/>
      <c r="C71" s="1014" t="s">
        <v>963</v>
      </c>
      <c r="D71" s="1014"/>
      <c r="E71" s="1014"/>
      <c r="F71" s="1014"/>
      <c r="G71" s="1014"/>
      <c r="H71" s="1020"/>
    </row>
    <row r="72" spans="2:8" ht="14.25" customHeight="1">
      <c r="B72" s="759"/>
      <c r="C72" s="720" t="s">
        <v>178</v>
      </c>
      <c r="D72" s="721" t="str">
        <f>D$7</f>
        <v>Durgapur Thermal Power station</v>
      </c>
      <c r="E72" s="720"/>
      <c r="F72" s="720"/>
      <c r="G72" s="720"/>
      <c r="H72" s="760"/>
    </row>
    <row r="73" spans="2:8" ht="15" thickBot="1">
      <c r="B73" s="761"/>
      <c r="C73" s="762"/>
      <c r="D73" s="1021"/>
      <c r="E73" s="1021"/>
      <c r="F73" s="762"/>
      <c r="G73" s="763" t="s">
        <v>122</v>
      </c>
      <c r="H73" s="764"/>
    </row>
    <row r="74" spans="2:8" ht="28.5">
      <c r="B74" s="770" t="s">
        <v>84</v>
      </c>
      <c r="C74" s="769" t="s">
        <v>123</v>
      </c>
      <c r="D74" s="769" t="s">
        <v>3</v>
      </c>
      <c r="E74" s="769" t="s">
        <v>4</v>
      </c>
      <c r="F74" s="769" t="s">
        <v>5</v>
      </c>
      <c r="G74" s="769" t="s">
        <v>6</v>
      </c>
      <c r="H74" s="771" t="s">
        <v>0</v>
      </c>
    </row>
    <row r="75" spans="2:8">
      <c r="B75" s="772">
        <v>1</v>
      </c>
      <c r="C75" s="749" t="s">
        <v>994</v>
      </c>
      <c r="D75" s="750">
        <v>0.76878000000000002</v>
      </c>
      <c r="E75" s="750">
        <v>1.2639899999999999</v>
      </c>
      <c r="F75" s="750">
        <v>0.77863000000000004</v>
      </c>
      <c r="G75" s="750">
        <v>1.48403</v>
      </c>
      <c r="H75" s="773">
        <v>0.53032000000000001</v>
      </c>
    </row>
    <row r="76" spans="2:8">
      <c r="B76" s="772">
        <v>2</v>
      </c>
      <c r="C76" s="749" t="s">
        <v>974</v>
      </c>
      <c r="D76" s="750">
        <v>1.13598</v>
      </c>
      <c r="E76" s="750">
        <v>0.71626000000000001</v>
      </c>
      <c r="F76" s="750">
        <v>0.85372999999999999</v>
      </c>
      <c r="G76" s="750">
        <v>0.69556839999999998</v>
      </c>
      <c r="H76" s="773">
        <v>0.28466710000000001</v>
      </c>
    </row>
    <row r="77" spans="2:8">
      <c r="B77" s="772">
        <v>3</v>
      </c>
      <c r="C77" s="749" t="s">
        <v>995</v>
      </c>
      <c r="D77" s="750">
        <v>49.055169999999997</v>
      </c>
      <c r="E77" s="750">
        <v>86.496693900000011</v>
      </c>
      <c r="F77" s="750">
        <v>77.879509999999996</v>
      </c>
      <c r="G77" s="750">
        <v>77.124719999999996</v>
      </c>
      <c r="H77" s="773">
        <v>90.636589999999998</v>
      </c>
    </row>
    <row r="78" spans="2:8">
      <c r="B78" s="772">
        <v>4</v>
      </c>
      <c r="C78" s="749" t="s">
        <v>975</v>
      </c>
      <c r="D78" s="750">
        <v>2.9499999999999998E-2</v>
      </c>
      <c r="E78" s="750">
        <v>0.50549999999999995</v>
      </c>
      <c r="F78" s="750">
        <v>6.4999999999999997E-3</v>
      </c>
      <c r="G78" s="750">
        <v>0</v>
      </c>
      <c r="H78" s="773">
        <v>1.34E-2</v>
      </c>
    </row>
    <row r="79" spans="2:8">
      <c r="B79" s="772">
        <v>5</v>
      </c>
      <c r="C79" s="749" t="s">
        <v>976</v>
      </c>
      <c r="D79" s="750">
        <v>0.76500000000000001</v>
      </c>
      <c r="E79" s="750">
        <v>0.78</v>
      </c>
      <c r="F79" s="750">
        <v>0.315</v>
      </c>
      <c r="G79" s="750">
        <v>0.63</v>
      </c>
      <c r="H79" s="773">
        <v>0.105</v>
      </c>
    </row>
    <row r="80" spans="2:8">
      <c r="B80" s="772">
        <v>6</v>
      </c>
      <c r="C80" s="749" t="s">
        <v>977</v>
      </c>
      <c r="D80" s="750">
        <v>0.24</v>
      </c>
      <c r="E80" s="750">
        <v>0.24</v>
      </c>
      <c r="F80" s="750">
        <v>0.15</v>
      </c>
      <c r="G80" s="750">
        <v>0.12</v>
      </c>
      <c r="H80" s="773">
        <v>0.18</v>
      </c>
    </row>
    <row r="81" spans="2:8">
      <c r="B81" s="772">
        <v>7</v>
      </c>
      <c r="C81" s="749" t="s">
        <v>978</v>
      </c>
      <c r="D81" s="750">
        <v>0.05</v>
      </c>
      <c r="E81" s="750">
        <v>4.3799999999999999E-2</v>
      </c>
      <c r="F81" s="750">
        <v>3.5349999999999999E-2</v>
      </c>
      <c r="G81" s="750">
        <v>0.59763999999999995</v>
      </c>
      <c r="H81" s="773">
        <v>0.58148</v>
      </c>
    </row>
    <row r="82" spans="2:8">
      <c r="B82" s="772">
        <v>8</v>
      </c>
      <c r="C82" s="749" t="s">
        <v>979</v>
      </c>
      <c r="D82" s="750">
        <v>0.37864999999999999</v>
      </c>
      <c r="E82" s="750">
        <v>0.59399999999999997</v>
      </c>
      <c r="F82" s="750">
        <v>0.54039999999999999</v>
      </c>
      <c r="G82" s="750">
        <v>0.63100000000000001</v>
      </c>
      <c r="H82" s="773">
        <v>0.44324999999999998</v>
      </c>
    </row>
    <row r="83" spans="2:8">
      <c r="B83" s="772">
        <v>9</v>
      </c>
      <c r="C83" s="749" t="s">
        <v>980</v>
      </c>
      <c r="D83" s="750">
        <v>0.185</v>
      </c>
      <c r="E83" s="750">
        <v>0.17399999999999999</v>
      </c>
      <c r="F83" s="750">
        <v>0.39</v>
      </c>
      <c r="G83" s="750">
        <v>0.26950000000000002</v>
      </c>
      <c r="H83" s="773">
        <v>0.10100000000000001</v>
      </c>
    </row>
    <row r="84" spans="2:8">
      <c r="B84" s="772">
        <v>10</v>
      </c>
      <c r="C84" s="749" t="s">
        <v>981</v>
      </c>
      <c r="D84" s="750">
        <v>4.5681900000000004</v>
      </c>
      <c r="E84" s="750">
        <v>1.9079600000000001</v>
      </c>
      <c r="F84" s="750">
        <v>1.9730699999999999</v>
      </c>
      <c r="G84" s="750">
        <v>0.57157999999999998</v>
      </c>
      <c r="H84" s="773">
        <v>2.58203</v>
      </c>
    </row>
    <row r="85" spans="2:8">
      <c r="B85" s="772">
        <v>11</v>
      </c>
      <c r="C85" s="749" t="s">
        <v>996</v>
      </c>
      <c r="D85" s="750">
        <v>1.92503</v>
      </c>
      <c r="E85" s="750">
        <v>1.52641</v>
      </c>
      <c r="F85" s="750">
        <v>9.8919999999999994E-2</v>
      </c>
      <c r="G85" s="750">
        <v>1.7611299999999999</v>
      </c>
      <c r="H85" s="773">
        <v>2.60568</v>
      </c>
    </row>
    <row r="86" spans="2:8">
      <c r="B86" s="772">
        <v>12</v>
      </c>
      <c r="C86" s="749" t="s">
        <v>997</v>
      </c>
      <c r="D86" s="750">
        <v>0.22498000000000001</v>
      </c>
      <c r="E86" s="750">
        <v>0</v>
      </c>
      <c r="F86" s="750">
        <v>0</v>
      </c>
      <c r="G86" s="750">
        <v>0.30002000000000001</v>
      </c>
      <c r="H86" s="773">
        <v>7.4480000000000005E-2</v>
      </c>
    </row>
    <row r="87" spans="2:8">
      <c r="B87" s="772">
        <v>13</v>
      </c>
      <c r="C87" s="749" t="s">
        <v>982</v>
      </c>
      <c r="D87" s="750">
        <v>5</v>
      </c>
      <c r="E87" s="750">
        <v>90</v>
      </c>
      <c r="F87" s="750">
        <v>5</v>
      </c>
      <c r="G87" s="750">
        <v>0</v>
      </c>
      <c r="H87" s="773">
        <v>25</v>
      </c>
    </row>
    <row r="88" spans="2:8">
      <c r="B88" s="772">
        <v>14</v>
      </c>
      <c r="C88" s="749" t="s">
        <v>983</v>
      </c>
      <c r="D88" s="750">
        <v>356.75280269999996</v>
      </c>
      <c r="E88" s="750">
        <v>314.28354000000002</v>
      </c>
      <c r="F88" s="750">
        <v>291.38747000000001</v>
      </c>
      <c r="G88" s="750">
        <v>330.91496000000001</v>
      </c>
      <c r="H88" s="773">
        <v>290.92836</v>
      </c>
    </row>
    <row r="89" spans="2:8" ht="15" thickBot="1">
      <c r="B89" s="774"/>
      <c r="C89" s="775" t="s">
        <v>984</v>
      </c>
      <c r="D89" s="776">
        <f>SUM(D75:D88)</f>
        <v>421.07908269999996</v>
      </c>
      <c r="E89" s="776">
        <f>SUM(E75:E88)</f>
        <v>498.53215390000003</v>
      </c>
      <c r="F89" s="776">
        <f t="shared" ref="F89:H89" si="4">SUM(F75:F88)</f>
        <v>379.40858000000003</v>
      </c>
      <c r="G89" s="776">
        <f t="shared" si="4"/>
        <v>415.10014839999997</v>
      </c>
      <c r="H89" s="777">
        <f t="shared" si="4"/>
        <v>414.06625710000003</v>
      </c>
    </row>
    <row r="91" spans="2:8" ht="15" thickBot="1"/>
    <row r="92" spans="2:8">
      <c r="B92" s="752"/>
      <c r="C92" s="753"/>
      <c r="D92" s="753"/>
      <c r="E92" s="753"/>
      <c r="F92" s="753"/>
      <c r="G92" s="753"/>
      <c r="H92" s="754" t="s">
        <v>985</v>
      </c>
    </row>
    <row r="93" spans="2:8" ht="15">
      <c r="B93" s="755" t="s">
        <v>986</v>
      </c>
      <c r="C93" s="748"/>
      <c r="D93" s="713"/>
      <c r="E93" s="713"/>
      <c r="F93" s="713"/>
      <c r="G93" s="713"/>
      <c r="H93" s="756"/>
    </row>
    <row r="94" spans="2:8">
      <c r="B94" s="757" t="s">
        <v>120</v>
      </c>
      <c r="C94" s="716"/>
      <c r="D94" s="717"/>
      <c r="E94" s="717"/>
      <c r="F94" s="717"/>
      <c r="G94" s="717"/>
      <c r="H94" s="758"/>
    </row>
    <row r="95" spans="2:8">
      <c r="B95" s="759"/>
      <c r="C95" s="1014" t="s">
        <v>963</v>
      </c>
      <c r="D95" s="1014"/>
      <c r="E95" s="1014"/>
      <c r="F95" s="1014"/>
      <c r="G95" s="1014"/>
      <c r="H95" s="1020"/>
    </row>
    <row r="96" spans="2:8" ht="14.25" customHeight="1">
      <c r="B96" s="759"/>
      <c r="C96" s="720" t="s">
        <v>178</v>
      </c>
      <c r="D96" s="721" t="str">
        <f>D$7</f>
        <v>Durgapur Thermal Power station</v>
      </c>
      <c r="E96" s="720"/>
      <c r="F96" s="720"/>
      <c r="G96" s="720"/>
      <c r="H96" s="760"/>
    </row>
    <row r="97" spans="2:8" ht="15" thickBot="1">
      <c r="B97" s="761"/>
      <c r="C97" s="762"/>
      <c r="D97" s="1021"/>
      <c r="E97" s="1021"/>
      <c r="F97" s="762"/>
      <c r="G97" s="763" t="s">
        <v>122</v>
      </c>
      <c r="H97" s="764"/>
    </row>
    <row r="98" spans="2:8" ht="28.5">
      <c r="B98" s="765" t="s">
        <v>84</v>
      </c>
      <c r="C98" s="766" t="s">
        <v>123</v>
      </c>
      <c r="D98" s="767" t="s">
        <v>3</v>
      </c>
      <c r="E98" s="767" t="s">
        <v>4</v>
      </c>
      <c r="F98" s="767" t="s">
        <v>5</v>
      </c>
      <c r="G98" s="767" t="s">
        <v>6</v>
      </c>
      <c r="H98" s="768" t="s">
        <v>0</v>
      </c>
    </row>
    <row r="99" spans="2:8" ht="30" customHeight="1">
      <c r="B99" s="772">
        <v>1</v>
      </c>
      <c r="C99" s="749" t="s">
        <v>987</v>
      </c>
      <c r="D99" s="750">
        <v>37.293673399999989</v>
      </c>
      <c r="E99" s="750">
        <v>38.318089999999998</v>
      </c>
      <c r="F99" s="750">
        <v>37.635999999999996</v>
      </c>
      <c r="G99" s="750">
        <v>33.786685000000006</v>
      </c>
      <c r="H99" s="773">
        <v>27.244520800000004</v>
      </c>
    </row>
    <row r="100" spans="2:8">
      <c r="B100" s="772">
        <v>2</v>
      </c>
      <c r="C100" s="749" t="s">
        <v>988</v>
      </c>
      <c r="D100" s="750">
        <v>131.98947000000001</v>
      </c>
      <c r="E100" s="750">
        <v>126.75839000000001</v>
      </c>
      <c r="F100" s="750">
        <v>92.382729999999995</v>
      </c>
      <c r="G100" s="750">
        <v>62.273890000000002</v>
      </c>
      <c r="H100" s="773">
        <v>3.11782</v>
      </c>
    </row>
    <row r="101" spans="2:8">
      <c r="B101" s="772">
        <v>3</v>
      </c>
      <c r="C101" s="749" t="s">
        <v>989</v>
      </c>
      <c r="D101" s="750">
        <v>23.12623</v>
      </c>
      <c r="E101" s="750">
        <v>30.08905</v>
      </c>
      <c r="F101" s="750">
        <v>4.4870000000000001</v>
      </c>
      <c r="G101" s="750">
        <v>14.8721</v>
      </c>
      <c r="H101" s="773">
        <v>33.015329999999999</v>
      </c>
    </row>
    <row r="102" spans="2:8">
      <c r="B102" s="772">
        <v>4</v>
      </c>
      <c r="C102" s="749" t="s">
        <v>990</v>
      </c>
      <c r="D102" s="750">
        <v>0.1</v>
      </c>
      <c r="E102" s="750">
        <v>3.3073399999999999</v>
      </c>
      <c r="F102" s="750">
        <v>9.4717000000000002</v>
      </c>
      <c r="G102" s="750">
        <v>2.2767900000000001</v>
      </c>
      <c r="H102" s="773">
        <v>27.172470000000001</v>
      </c>
    </row>
    <row r="103" spans="2:8">
      <c r="B103" s="772">
        <v>5</v>
      </c>
      <c r="C103" s="749" t="s">
        <v>991</v>
      </c>
      <c r="D103" s="750">
        <v>852.73009560000003</v>
      </c>
      <c r="E103" s="750">
        <v>0</v>
      </c>
      <c r="F103" s="750">
        <v>0</v>
      </c>
      <c r="G103" s="750">
        <v>0</v>
      </c>
      <c r="H103" s="773">
        <v>0</v>
      </c>
    </row>
    <row r="104" spans="2:8">
      <c r="B104" s="772">
        <v>6</v>
      </c>
      <c r="C104" s="749" t="s">
        <v>992</v>
      </c>
      <c r="D104" s="750">
        <v>4.0011299999999999</v>
      </c>
      <c r="E104" s="750">
        <v>0</v>
      </c>
      <c r="F104" s="750">
        <v>20.005659999999999</v>
      </c>
      <c r="G104" s="750">
        <v>0</v>
      </c>
      <c r="H104" s="773">
        <v>0</v>
      </c>
    </row>
    <row r="105" spans="2:8" ht="15" thickBot="1">
      <c r="B105" s="778"/>
      <c r="C105" s="779" t="s">
        <v>234</v>
      </c>
      <c r="D105" s="780">
        <f>SUM(D99:D104)</f>
        <v>1049.2405990000002</v>
      </c>
      <c r="E105" s="780">
        <f>SUM(E99:E104)</f>
        <v>198.47287</v>
      </c>
      <c r="F105" s="780">
        <f>SUM(F99:F104)</f>
        <v>163.98309</v>
      </c>
      <c r="G105" s="780">
        <f>SUM(G99:G104)</f>
        <v>113.20946500000001</v>
      </c>
      <c r="H105" s="781">
        <f>SUM(H99:H104)</f>
        <v>90.550140800000008</v>
      </c>
    </row>
  </sheetData>
  <mergeCells count="14">
    <mergeCell ref="C95:H95"/>
    <mergeCell ref="D97:E97"/>
    <mergeCell ref="B55:H55"/>
    <mergeCell ref="B56:H56"/>
    <mergeCell ref="B57:H57"/>
    <mergeCell ref="B58:H58"/>
    <mergeCell ref="C71:H71"/>
    <mergeCell ref="D73:E73"/>
    <mergeCell ref="B54:H54"/>
    <mergeCell ref="C6:H6"/>
    <mergeCell ref="D8:E8"/>
    <mergeCell ref="B51:H51"/>
    <mergeCell ref="B52:H52"/>
    <mergeCell ref="B53:H53"/>
  </mergeCells>
  <printOptions horizontalCentered="1"/>
  <pageMargins left="0.11811023622047245" right="0.11811023622047245" top="0.35433070866141736" bottom="0.15748031496062992" header="0.31496062992125984" footer="0.31496062992125984"/>
  <pageSetup paperSize="5" scale="81" fitToHeight="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B2:J118"/>
  <sheetViews>
    <sheetView showGridLines="0" view="pageBreakPreview" topLeftCell="A19" zoomScale="106" zoomScaleSheetLayoutView="106" workbookViewId="0">
      <selection activeCell="E11" sqref="E11"/>
    </sheetView>
  </sheetViews>
  <sheetFormatPr defaultRowHeight="14.25"/>
  <cols>
    <col min="1" max="1" width="9.140625" style="37"/>
    <col min="2" max="2" width="12.85546875" style="36" customWidth="1"/>
    <col min="3" max="3" width="34.5703125" style="111" customWidth="1"/>
    <col min="4" max="4" width="12.5703125" style="108" bestFit="1" customWidth="1"/>
    <col min="5" max="6" width="12" style="37" bestFit="1" customWidth="1"/>
    <col min="7" max="8" width="10.7109375" style="37" bestFit="1" customWidth="1"/>
    <col min="9" max="10" width="10.42578125" style="37" customWidth="1"/>
    <col min="11" max="16384" width="9.140625" style="37"/>
  </cols>
  <sheetData>
    <row r="2" spans="2:10" ht="15" thickBot="1"/>
    <row r="3" spans="2:10" ht="15" customHeight="1">
      <c r="B3" s="1031" t="s">
        <v>453</v>
      </c>
      <c r="C3" s="1032"/>
      <c r="D3" s="1032"/>
      <c r="E3" s="1032"/>
      <c r="F3" s="1032"/>
      <c r="G3" s="1032"/>
      <c r="H3" s="1032"/>
      <c r="I3" s="1032"/>
      <c r="J3" s="1033"/>
    </row>
    <row r="4" spans="2:10" s="97" customFormat="1" ht="36" customHeight="1">
      <c r="B4" s="1034" t="s">
        <v>454</v>
      </c>
      <c r="C4" s="1035"/>
      <c r="D4" s="1035"/>
      <c r="E4" s="1035"/>
      <c r="F4" s="1035"/>
      <c r="G4" s="1035"/>
      <c r="H4" s="1035"/>
      <c r="I4" s="1035"/>
      <c r="J4" s="1036"/>
    </row>
    <row r="5" spans="2:10" ht="15" customHeight="1">
      <c r="B5" s="63"/>
      <c r="C5" s="1038" t="s">
        <v>121</v>
      </c>
      <c r="D5" s="1038"/>
      <c r="E5" s="1038"/>
      <c r="F5" s="1038"/>
      <c r="G5" s="1038"/>
      <c r="H5" s="1038"/>
      <c r="I5" s="1038"/>
      <c r="J5" s="68"/>
    </row>
    <row r="6" spans="2:10" ht="14.25" customHeight="1">
      <c r="B6" s="63"/>
      <c r="C6" s="67" t="s">
        <v>455</v>
      </c>
      <c r="D6" s="56"/>
      <c r="E6" s="67"/>
      <c r="F6" s="67"/>
      <c r="G6" s="67"/>
      <c r="H6" s="67"/>
      <c r="I6" s="67"/>
      <c r="J6" s="68"/>
    </row>
    <row r="7" spans="2:10" ht="15" customHeight="1" thickBot="1">
      <c r="B7" s="64"/>
      <c r="C7" s="70"/>
      <c r="D7" s="1039"/>
      <c r="E7" s="1039"/>
      <c r="F7" s="1039"/>
      <c r="G7" s="70"/>
      <c r="H7" s="1040" t="s">
        <v>122</v>
      </c>
      <c r="I7" s="1040"/>
      <c r="J7" s="1041"/>
    </row>
    <row r="8" spans="2:10" ht="20.25" customHeight="1" thickBot="1">
      <c r="B8" s="69" t="s">
        <v>456</v>
      </c>
      <c r="C8" s="1042" t="s">
        <v>123</v>
      </c>
      <c r="D8" s="1043"/>
      <c r="E8" s="262" t="s">
        <v>3</v>
      </c>
      <c r="F8" s="262" t="s">
        <v>4</v>
      </c>
      <c r="G8" s="263" t="s">
        <v>5</v>
      </c>
      <c r="H8" s="263" t="s">
        <v>6</v>
      </c>
      <c r="I8" s="1029" t="s">
        <v>0</v>
      </c>
      <c r="J8" s="1030"/>
    </row>
    <row r="9" spans="2:10" ht="20.25" customHeight="1" thickBot="1">
      <c r="B9" s="69">
        <v>1</v>
      </c>
      <c r="C9" s="1022">
        <v>2</v>
      </c>
      <c r="D9" s="1023"/>
      <c r="E9" s="264">
        <v>3</v>
      </c>
      <c r="F9" s="264">
        <v>4</v>
      </c>
      <c r="G9" s="264">
        <v>5</v>
      </c>
      <c r="H9" s="264">
        <v>6</v>
      </c>
      <c r="I9" s="1022">
        <v>7</v>
      </c>
      <c r="J9" s="1024"/>
    </row>
    <row r="10" spans="2:10" ht="14.25" customHeight="1" thickBot="1">
      <c r="B10" s="60">
        <v>1</v>
      </c>
      <c r="C10" s="1025" t="s">
        <v>457</v>
      </c>
      <c r="D10" s="1026"/>
      <c r="E10" s="66"/>
      <c r="F10" s="66"/>
      <c r="G10" s="66"/>
      <c r="H10" s="66"/>
      <c r="I10" s="1027"/>
      <c r="J10" s="1028"/>
    </row>
    <row r="11" spans="2:10" ht="15" customHeight="1" thickBot="1">
      <c r="B11" s="69" t="s">
        <v>458</v>
      </c>
      <c r="C11" s="1027" t="s">
        <v>459</v>
      </c>
      <c r="D11" s="1037"/>
      <c r="E11" s="66"/>
      <c r="F11" s="66"/>
      <c r="G11" s="66"/>
      <c r="H11" s="66"/>
      <c r="I11" s="1027"/>
      <c r="J11" s="1028"/>
    </row>
    <row r="12" spans="2:10" ht="15" customHeight="1" thickBot="1">
      <c r="B12" s="69" t="s">
        <v>460</v>
      </c>
      <c r="C12" s="1027" t="s">
        <v>461</v>
      </c>
      <c r="D12" s="1037"/>
      <c r="E12" s="66"/>
      <c r="F12" s="66"/>
      <c r="G12" s="66"/>
      <c r="H12" s="66"/>
      <c r="I12" s="1027"/>
      <c r="J12" s="1028"/>
    </row>
    <row r="13" spans="2:10" ht="14.25" customHeight="1" thickBot="1">
      <c r="B13" s="69" t="s">
        <v>462</v>
      </c>
      <c r="C13" s="1027" t="s">
        <v>463</v>
      </c>
      <c r="D13" s="1037"/>
      <c r="E13" s="66"/>
      <c r="F13" s="66"/>
      <c r="G13" s="66"/>
      <c r="H13" s="66"/>
      <c r="I13" s="1027"/>
      <c r="J13" s="1028"/>
    </row>
    <row r="14" spans="2:10" ht="14.25" customHeight="1" thickBot="1">
      <c r="B14" s="69" t="s">
        <v>464</v>
      </c>
      <c r="C14" s="1027" t="s">
        <v>465</v>
      </c>
      <c r="D14" s="1037"/>
      <c r="E14" s="66"/>
      <c r="F14" s="66"/>
      <c r="G14" s="66"/>
      <c r="H14" s="66"/>
      <c r="I14" s="1027"/>
      <c r="J14" s="1028"/>
    </row>
    <row r="15" spans="2:10" ht="15" customHeight="1" thickBot="1">
      <c r="B15" s="69" t="s">
        <v>466</v>
      </c>
      <c r="C15" s="1027" t="s">
        <v>467</v>
      </c>
      <c r="D15" s="1037"/>
      <c r="E15" s="66"/>
      <c r="F15" s="66"/>
      <c r="G15" s="66"/>
      <c r="H15" s="66"/>
      <c r="I15" s="1027"/>
      <c r="J15" s="1028"/>
    </row>
    <row r="16" spans="2:10" ht="15" customHeight="1" thickBot="1">
      <c r="B16" s="69" t="s">
        <v>468</v>
      </c>
      <c r="C16" s="1027" t="s">
        <v>469</v>
      </c>
      <c r="D16" s="1037"/>
      <c r="E16" s="66"/>
      <c r="F16" s="66"/>
      <c r="G16" s="66"/>
      <c r="H16" s="66"/>
      <c r="I16" s="1027"/>
      <c r="J16" s="1028"/>
    </row>
    <row r="17" spans="2:10" ht="14.25" customHeight="1" thickBot="1">
      <c r="B17" s="69" t="s">
        <v>468</v>
      </c>
      <c r="C17" s="1027" t="s">
        <v>153</v>
      </c>
      <c r="D17" s="1037"/>
      <c r="E17" s="66"/>
      <c r="F17" s="66"/>
      <c r="G17" s="66"/>
      <c r="H17" s="66"/>
      <c r="I17" s="1027"/>
      <c r="J17" s="1028"/>
    </row>
    <row r="18" spans="2:10" ht="14.25" customHeight="1" thickBot="1">
      <c r="B18" s="69" t="s">
        <v>470</v>
      </c>
      <c r="C18" s="1027" t="s">
        <v>154</v>
      </c>
      <c r="D18" s="1037"/>
      <c r="E18" s="66"/>
      <c r="F18" s="66"/>
      <c r="G18" s="66"/>
      <c r="H18" s="66"/>
      <c r="I18" s="1027"/>
      <c r="J18" s="1028"/>
    </row>
    <row r="19" spans="2:10" ht="14.25" customHeight="1" thickBot="1">
      <c r="B19" s="69" t="s">
        <v>471</v>
      </c>
      <c r="C19" s="1027" t="s">
        <v>472</v>
      </c>
      <c r="D19" s="1037"/>
      <c r="E19" s="66"/>
      <c r="F19" s="66"/>
      <c r="G19" s="66"/>
      <c r="H19" s="66"/>
      <c r="I19" s="1027"/>
      <c r="J19" s="1028"/>
    </row>
    <row r="20" spans="2:10" ht="15" customHeight="1" thickBot="1">
      <c r="B20" s="69"/>
      <c r="C20" s="1044" t="s">
        <v>473</v>
      </c>
      <c r="D20" s="1045"/>
      <c r="E20" s="66"/>
      <c r="F20" s="66"/>
      <c r="G20" s="66"/>
      <c r="H20" s="66"/>
      <c r="I20" s="1027"/>
      <c r="J20" s="1028"/>
    </row>
    <row r="21" spans="2:10" ht="14.25" customHeight="1" thickBot="1">
      <c r="B21" s="60">
        <v>2</v>
      </c>
      <c r="C21" s="1025" t="s">
        <v>474</v>
      </c>
      <c r="D21" s="1026"/>
      <c r="E21" s="66"/>
      <c r="F21" s="66"/>
      <c r="G21" s="66"/>
      <c r="H21" s="66"/>
      <c r="I21" s="1027"/>
      <c r="J21" s="1028"/>
    </row>
    <row r="22" spans="2:10" ht="14.25" customHeight="1" thickBot="1">
      <c r="B22" s="69" t="s">
        <v>458</v>
      </c>
      <c r="C22" s="1027" t="s">
        <v>128</v>
      </c>
      <c r="D22" s="1037"/>
      <c r="E22" s="66"/>
      <c r="F22" s="66"/>
      <c r="G22" s="66"/>
      <c r="H22" s="66"/>
      <c r="I22" s="1027"/>
      <c r="J22" s="1028"/>
    </row>
    <row r="23" spans="2:10" ht="15" customHeight="1" thickBot="1">
      <c r="B23" s="69" t="s">
        <v>460</v>
      </c>
      <c r="C23" s="1027" t="s">
        <v>475</v>
      </c>
      <c r="D23" s="1037"/>
      <c r="E23" s="66"/>
      <c r="F23" s="66"/>
      <c r="G23" s="66"/>
      <c r="H23" s="66"/>
      <c r="I23" s="1027"/>
      <c r="J23" s="1028"/>
    </row>
    <row r="24" spans="2:10" ht="26.25" customHeight="1" thickBot="1">
      <c r="B24" s="69" t="s">
        <v>462</v>
      </c>
      <c r="C24" s="1027" t="s">
        <v>413</v>
      </c>
      <c r="D24" s="1037"/>
      <c r="E24" s="66"/>
      <c r="F24" s="66"/>
      <c r="G24" s="66"/>
      <c r="H24" s="66"/>
      <c r="I24" s="1027"/>
      <c r="J24" s="1028"/>
    </row>
    <row r="25" spans="2:10" ht="15" thickBot="1">
      <c r="B25" s="69" t="s">
        <v>464</v>
      </c>
      <c r="C25" s="1027" t="s">
        <v>476</v>
      </c>
      <c r="D25" s="1037"/>
      <c r="E25" s="66"/>
      <c r="F25" s="66"/>
      <c r="G25" s="66"/>
      <c r="H25" s="66"/>
      <c r="I25" s="1027"/>
      <c r="J25" s="1028"/>
    </row>
    <row r="26" spans="2:10" ht="14.25" customHeight="1" thickBot="1">
      <c r="B26" s="69" t="s">
        <v>466</v>
      </c>
      <c r="C26" s="1027" t="s">
        <v>477</v>
      </c>
      <c r="D26" s="1037"/>
      <c r="E26" s="66"/>
      <c r="F26" s="66"/>
      <c r="G26" s="66"/>
      <c r="H26" s="66"/>
      <c r="I26" s="1027"/>
      <c r="J26" s="1028"/>
    </row>
    <row r="27" spans="2:10" ht="15" customHeight="1" thickBot="1">
      <c r="B27" s="69" t="s">
        <v>468</v>
      </c>
      <c r="C27" s="1027" t="s">
        <v>478</v>
      </c>
      <c r="D27" s="1037"/>
      <c r="E27" s="66"/>
      <c r="F27" s="66"/>
      <c r="G27" s="66"/>
      <c r="H27" s="66"/>
      <c r="I27" s="1027"/>
      <c r="J27" s="1028"/>
    </row>
    <row r="28" spans="2:10" ht="15" thickBot="1">
      <c r="B28" s="69" t="s">
        <v>470</v>
      </c>
      <c r="C28" s="1027" t="s">
        <v>479</v>
      </c>
      <c r="D28" s="1037"/>
      <c r="E28" s="66"/>
      <c r="F28" s="66"/>
      <c r="G28" s="66"/>
      <c r="H28" s="66"/>
      <c r="I28" s="1027"/>
      <c r="J28" s="1028"/>
    </row>
    <row r="29" spans="2:10" ht="15" thickBot="1">
      <c r="B29" s="69" t="s">
        <v>471</v>
      </c>
      <c r="C29" s="1027" t="s">
        <v>480</v>
      </c>
      <c r="D29" s="1037"/>
      <c r="E29" s="66"/>
      <c r="F29" s="66"/>
      <c r="G29" s="66"/>
      <c r="H29" s="66"/>
      <c r="I29" s="1027"/>
      <c r="J29" s="1028"/>
    </row>
    <row r="30" spans="2:10" ht="15" thickBot="1">
      <c r="B30" s="69" t="s">
        <v>481</v>
      </c>
      <c r="C30" s="1027" t="s">
        <v>482</v>
      </c>
      <c r="D30" s="1037"/>
      <c r="E30" s="66"/>
      <c r="F30" s="66"/>
      <c r="G30" s="66"/>
      <c r="H30" s="66"/>
      <c r="I30" s="1027"/>
      <c r="J30" s="1028"/>
    </row>
    <row r="31" spans="2:10" ht="15" thickBot="1">
      <c r="B31" s="69" t="s">
        <v>483</v>
      </c>
      <c r="C31" s="1027" t="s">
        <v>484</v>
      </c>
      <c r="D31" s="1037"/>
      <c r="E31" s="66"/>
      <c r="F31" s="66"/>
      <c r="G31" s="66"/>
      <c r="H31" s="66"/>
      <c r="I31" s="1027"/>
      <c r="J31" s="1028"/>
    </row>
    <row r="32" spans="2:10" ht="15" thickBot="1">
      <c r="B32" s="69" t="s">
        <v>485</v>
      </c>
      <c r="C32" s="1027" t="s">
        <v>486</v>
      </c>
      <c r="D32" s="1037"/>
      <c r="E32" s="66"/>
      <c r="F32" s="66"/>
      <c r="G32" s="66"/>
      <c r="H32" s="66"/>
      <c r="I32" s="1027"/>
      <c r="J32" s="1028"/>
    </row>
    <row r="33" spans="2:10" ht="15" thickBot="1">
      <c r="B33" s="69" t="s">
        <v>487</v>
      </c>
      <c r="C33" s="1027" t="s">
        <v>488</v>
      </c>
      <c r="D33" s="1037"/>
      <c r="E33" s="66"/>
      <c r="F33" s="66"/>
      <c r="G33" s="66"/>
      <c r="H33" s="66"/>
      <c r="I33" s="1027"/>
      <c r="J33" s="1028"/>
    </row>
    <row r="34" spans="2:10" ht="15" thickBot="1">
      <c r="B34" s="69" t="s">
        <v>489</v>
      </c>
      <c r="C34" s="1027" t="s">
        <v>490</v>
      </c>
      <c r="D34" s="1037"/>
      <c r="E34" s="66"/>
      <c r="F34" s="66"/>
      <c r="G34" s="66"/>
      <c r="H34" s="66"/>
      <c r="I34" s="1027"/>
      <c r="J34" s="1028"/>
    </row>
    <row r="35" spans="2:10" ht="15" thickBot="1">
      <c r="B35" s="69" t="s">
        <v>491</v>
      </c>
      <c r="C35" s="1027" t="s">
        <v>492</v>
      </c>
      <c r="D35" s="1037"/>
      <c r="E35" s="66"/>
      <c r="F35" s="66"/>
      <c r="G35" s="66"/>
      <c r="H35" s="66"/>
      <c r="I35" s="1027"/>
      <c r="J35" s="1028"/>
    </row>
    <row r="36" spans="2:10" ht="15" thickBot="1">
      <c r="B36" s="69" t="s">
        <v>493</v>
      </c>
      <c r="C36" s="1027" t="s">
        <v>494</v>
      </c>
      <c r="D36" s="1037"/>
      <c r="E36" s="66"/>
      <c r="F36" s="66"/>
      <c r="G36" s="66"/>
      <c r="H36" s="66"/>
      <c r="I36" s="1027"/>
      <c r="J36" s="1028"/>
    </row>
    <row r="37" spans="2:10" ht="15" thickBot="1">
      <c r="B37" s="69" t="s">
        <v>495</v>
      </c>
      <c r="C37" s="1027" t="s">
        <v>496</v>
      </c>
      <c r="D37" s="1037"/>
      <c r="E37" s="66"/>
      <c r="F37" s="66"/>
      <c r="G37" s="66"/>
      <c r="H37" s="66"/>
      <c r="I37" s="1027"/>
      <c r="J37" s="1028"/>
    </row>
    <row r="38" spans="2:10" ht="14.25" customHeight="1" thickBot="1">
      <c r="B38" s="69" t="s">
        <v>497</v>
      </c>
      <c r="C38" s="1027" t="s">
        <v>498</v>
      </c>
      <c r="D38" s="1037"/>
      <c r="E38" s="66"/>
      <c r="F38" s="66"/>
      <c r="G38" s="66"/>
      <c r="H38" s="66"/>
      <c r="I38" s="1027"/>
      <c r="J38" s="1028"/>
    </row>
    <row r="39" spans="2:10" ht="15" customHeight="1" thickBot="1">
      <c r="B39" s="69" t="s">
        <v>499</v>
      </c>
      <c r="C39" s="1027" t="s">
        <v>500</v>
      </c>
      <c r="D39" s="1037"/>
      <c r="E39" s="66"/>
      <c r="F39" s="66"/>
      <c r="G39" s="66"/>
      <c r="H39" s="66"/>
      <c r="I39" s="1027"/>
      <c r="J39" s="1028"/>
    </row>
    <row r="40" spans="2:10" ht="15" thickBot="1">
      <c r="B40" s="69" t="s">
        <v>501</v>
      </c>
      <c r="C40" s="1027" t="s">
        <v>502</v>
      </c>
      <c r="D40" s="1037"/>
      <c r="E40" s="66"/>
      <c r="F40" s="66"/>
      <c r="G40" s="66"/>
      <c r="H40" s="66"/>
      <c r="I40" s="1027"/>
      <c r="J40" s="1028"/>
    </row>
    <row r="41" spans="2:10" ht="15" thickBot="1">
      <c r="B41" s="69" t="s">
        <v>503</v>
      </c>
      <c r="C41" s="1027" t="s">
        <v>504</v>
      </c>
      <c r="D41" s="1037"/>
      <c r="E41" s="66"/>
      <c r="F41" s="66"/>
      <c r="G41" s="66"/>
      <c r="H41" s="66"/>
      <c r="I41" s="1027"/>
      <c r="J41" s="1028"/>
    </row>
    <row r="42" spans="2:10" ht="15" thickBot="1">
      <c r="B42" s="69" t="s">
        <v>505</v>
      </c>
      <c r="C42" s="1027" t="s">
        <v>506</v>
      </c>
      <c r="D42" s="1037"/>
      <c r="E42" s="66"/>
      <c r="F42" s="66"/>
      <c r="G42" s="66"/>
      <c r="H42" s="66"/>
      <c r="I42" s="1027"/>
      <c r="J42" s="1028"/>
    </row>
    <row r="43" spans="2:10" ht="14.25" customHeight="1" thickBot="1">
      <c r="B43" s="69" t="s">
        <v>507</v>
      </c>
      <c r="C43" s="1027" t="s">
        <v>508</v>
      </c>
      <c r="D43" s="1037"/>
      <c r="E43" s="66"/>
      <c r="F43" s="66"/>
      <c r="G43" s="66"/>
      <c r="H43" s="66"/>
      <c r="I43" s="1027"/>
      <c r="J43" s="1028"/>
    </row>
    <row r="44" spans="2:10" ht="14.25" customHeight="1" thickBot="1">
      <c r="B44" s="69" t="s">
        <v>509</v>
      </c>
      <c r="C44" s="1027" t="s">
        <v>510</v>
      </c>
      <c r="D44" s="1037"/>
      <c r="E44" s="66"/>
      <c r="F44" s="66"/>
      <c r="G44" s="66"/>
      <c r="H44" s="66"/>
      <c r="I44" s="1027"/>
      <c r="J44" s="1028"/>
    </row>
    <row r="45" spans="2:10" ht="15" thickBot="1">
      <c r="B45" s="69" t="s">
        <v>511</v>
      </c>
      <c r="C45" s="1027" t="s">
        <v>512</v>
      </c>
      <c r="D45" s="1037"/>
      <c r="E45" s="66"/>
      <c r="F45" s="66"/>
      <c r="G45" s="66"/>
      <c r="H45" s="66"/>
      <c r="I45" s="1027"/>
      <c r="J45" s="1028"/>
    </row>
    <row r="46" spans="2:10" ht="15" thickBot="1">
      <c r="B46" s="69" t="s">
        <v>513</v>
      </c>
      <c r="C46" s="1027" t="s">
        <v>514</v>
      </c>
      <c r="D46" s="1037"/>
      <c r="E46" s="66"/>
      <c r="F46" s="66"/>
      <c r="G46" s="66"/>
      <c r="H46" s="66"/>
      <c r="I46" s="1027"/>
      <c r="J46" s="1028"/>
    </row>
    <row r="47" spans="2:10" ht="25.5" customHeight="1" thickBot="1">
      <c r="B47" s="69" t="s">
        <v>515</v>
      </c>
      <c r="C47" s="1027" t="s">
        <v>516</v>
      </c>
      <c r="D47" s="1037"/>
      <c r="E47" s="66"/>
      <c r="F47" s="66"/>
      <c r="G47" s="66"/>
      <c r="H47" s="66"/>
      <c r="I47" s="1027"/>
      <c r="J47" s="1028"/>
    </row>
    <row r="48" spans="2:10" ht="15" thickBot="1">
      <c r="B48" s="69" t="s">
        <v>517</v>
      </c>
      <c r="C48" s="1027" t="s">
        <v>154</v>
      </c>
      <c r="D48" s="1037"/>
      <c r="E48" s="66"/>
      <c r="F48" s="66"/>
      <c r="G48" s="66"/>
      <c r="H48" s="66"/>
      <c r="I48" s="1027"/>
      <c r="J48" s="1028"/>
    </row>
    <row r="49" spans="2:10" ht="15" thickBot="1">
      <c r="B49" s="69" t="s">
        <v>518</v>
      </c>
      <c r="C49" s="1027" t="s">
        <v>519</v>
      </c>
      <c r="D49" s="1037"/>
      <c r="E49" s="66"/>
      <c r="F49" s="66"/>
      <c r="G49" s="66"/>
      <c r="H49" s="66"/>
      <c r="I49" s="1027"/>
      <c r="J49" s="1028"/>
    </row>
    <row r="50" spans="2:10" ht="14.25" customHeight="1" thickBot="1">
      <c r="B50" s="69" t="s">
        <v>520</v>
      </c>
      <c r="C50" s="1027"/>
      <c r="D50" s="1037"/>
      <c r="E50" s="66"/>
      <c r="F50" s="66"/>
      <c r="G50" s="66"/>
      <c r="H50" s="66"/>
      <c r="I50" s="1027"/>
      <c r="J50" s="1028"/>
    </row>
    <row r="51" spans="2:10" ht="14.25" customHeight="1" thickBot="1">
      <c r="B51" s="69"/>
      <c r="C51" s="1044" t="s">
        <v>521</v>
      </c>
      <c r="D51" s="1045"/>
      <c r="E51" s="66"/>
      <c r="F51" s="66"/>
      <c r="G51" s="66"/>
      <c r="H51" s="66"/>
      <c r="I51" s="1027"/>
      <c r="J51" s="1028"/>
    </row>
    <row r="52" spans="2:10" ht="15" thickBot="1">
      <c r="B52" s="60">
        <v>3</v>
      </c>
      <c r="C52" s="1025" t="s">
        <v>522</v>
      </c>
      <c r="D52" s="1026"/>
      <c r="E52" s="66"/>
      <c r="F52" s="66"/>
      <c r="G52" s="66"/>
      <c r="H52" s="66"/>
      <c r="I52" s="1027"/>
      <c r="J52" s="1028"/>
    </row>
    <row r="53" spans="2:10" ht="15" thickBot="1">
      <c r="B53" s="69" t="s">
        <v>458</v>
      </c>
      <c r="C53" s="1027" t="s">
        <v>523</v>
      </c>
      <c r="D53" s="1037"/>
      <c r="E53" s="66"/>
      <c r="F53" s="66"/>
      <c r="G53" s="66"/>
      <c r="H53" s="66"/>
      <c r="I53" s="1027"/>
      <c r="J53" s="1028"/>
    </row>
    <row r="54" spans="2:10" ht="15" thickBot="1">
      <c r="B54" s="69" t="s">
        <v>460</v>
      </c>
      <c r="C54" s="1027" t="s">
        <v>422</v>
      </c>
      <c r="D54" s="1037"/>
      <c r="E54" s="66"/>
      <c r="F54" s="66"/>
      <c r="G54" s="66"/>
      <c r="H54" s="66"/>
      <c r="I54" s="1027"/>
      <c r="J54" s="1028"/>
    </row>
    <row r="55" spans="2:10" ht="15" customHeight="1" thickBot="1">
      <c r="B55" s="69"/>
      <c r="C55" s="1027" t="s">
        <v>524</v>
      </c>
      <c r="D55" s="1037"/>
      <c r="E55" s="66"/>
      <c r="F55" s="66"/>
      <c r="G55" s="66"/>
      <c r="H55" s="66"/>
      <c r="I55" s="1027"/>
      <c r="J55" s="1028"/>
    </row>
    <row r="56" spans="2:10" ht="22.5" customHeight="1" thickBot="1">
      <c r="B56" s="69"/>
      <c r="C56" s="1027" t="s">
        <v>571</v>
      </c>
      <c r="D56" s="1037"/>
      <c r="E56" s="66"/>
      <c r="F56" s="66"/>
      <c r="G56" s="66"/>
      <c r="H56" s="66"/>
      <c r="I56" s="1027"/>
      <c r="J56" s="1028"/>
    </row>
    <row r="57" spans="2:10" ht="15" customHeight="1" thickBot="1">
      <c r="B57" s="69"/>
      <c r="C57" s="1027" t="s">
        <v>572</v>
      </c>
      <c r="D57" s="1037"/>
      <c r="E57" s="66"/>
      <c r="F57" s="66"/>
      <c r="G57" s="66"/>
      <c r="H57" s="66"/>
      <c r="I57" s="1027"/>
      <c r="J57" s="1028"/>
    </row>
    <row r="58" spans="2:10" ht="15" customHeight="1" thickBot="1">
      <c r="B58" s="69"/>
      <c r="C58" s="1027" t="s">
        <v>525</v>
      </c>
      <c r="D58" s="1037"/>
      <c r="E58" s="66"/>
      <c r="F58" s="66"/>
      <c r="G58" s="66"/>
      <c r="H58" s="66"/>
      <c r="I58" s="1027"/>
      <c r="J58" s="1028"/>
    </row>
    <row r="59" spans="2:10" ht="15" customHeight="1" thickBot="1">
      <c r="B59" s="69"/>
      <c r="C59" s="1027" t="s">
        <v>526</v>
      </c>
      <c r="D59" s="1037"/>
      <c r="E59" s="66"/>
      <c r="F59" s="66"/>
      <c r="G59" s="66"/>
      <c r="H59" s="66"/>
      <c r="I59" s="1027"/>
      <c r="J59" s="1028"/>
    </row>
    <row r="60" spans="2:10" ht="15" customHeight="1" thickBot="1">
      <c r="B60" s="274"/>
      <c r="C60" s="1047" t="s">
        <v>573</v>
      </c>
      <c r="D60" s="1048"/>
      <c r="E60" s="275"/>
      <c r="F60" s="275"/>
      <c r="G60" s="275"/>
      <c r="H60" s="275"/>
      <c r="I60" s="1047"/>
      <c r="J60" s="1049"/>
    </row>
    <row r="61" spans="2:10">
      <c r="B61" s="265"/>
      <c r="C61" s="266"/>
      <c r="D61" s="266"/>
      <c r="E61" s="266"/>
      <c r="F61" s="266"/>
      <c r="G61" s="266"/>
      <c r="H61" s="266"/>
      <c r="I61" s="266"/>
      <c r="J61" s="266"/>
    </row>
    <row r="62" spans="2:10" ht="15" thickBot="1">
      <c r="C62" s="37"/>
      <c r="D62" s="37"/>
    </row>
    <row r="63" spans="2:10">
      <c r="B63" s="48"/>
      <c r="C63" s="1046"/>
      <c r="D63" s="1046"/>
      <c r="E63" s="1046"/>
      <c r="F63" s="1046"/>
      <c r="G63" s="1046"/>
      <c r="H63" s="1046"/>
      <c r="I63" s="1046"/>
      <c r="J63" s="1046"/>
    </row>
    <row r="64" spans="2:10">
      <c r="B64" s="63"/>
      <c r="C64" s="1038" t="s">
        <v>121</v>
      </c>
      <c r="D64" s="1038"/>
      <c r="E64" s="1038"/>
      <c r="F64" s="1038"/>
      <c r="G64" s="1038"/>
      <c r="H64" s="1038"/>
      <c r="I64" s="1038"/>
      <c r="J64" s="1038"/>
    </row>
    <row r="65" spans="2:10" ht="35.25" customHeight="1" thickBot="1">
      <c r="B65" s="63"/>
      <c r="C65" s="273" t="s">
        <v>455</v>
      </c>
      <c r="D65" s="71"/>
      <c r="F65" s="67"/>
      <c r="G65" s="67"/>
      <c r="H65" s="67"/>
      <c r="I65" s="67"/>
      <c r="J65" s="67"/>
    </row>
    <row r="66" spans="2:10" ht="15" thickBot="1">
      <c r="B66" s="304" t="s">
        <v>456</v>
      </c>
      <c r="C66" s="1054" t="s">
        <v>123</v>
      </c>
      <c r="D66" s="1055"/>
      <c r="E66" s="1056"/>
      <c r="F66" s="305" t="s">
        <v>3</v>
      </c>
      <c r="G66" s="305" t="s">
        <v>4</v>
      </c>
      <c r="H66" s="306" t="s">
        <v>5</v>
      </c>
      <c r="I66" s="306" t="s">
        <v>6</v>
      </c>
      <c r="J66" s="307" t="s">
        <v>0</v>
      </c>
    </row>
    <row r="67" spans="2:10" ht="15" thickBot="1">
      <c r="B67" s="261">
        <v>1</v>
      </c>
      <c r="C67" s="1057">
        <v>2</v>
      </c>
      <c r="D67" s="1058"/>
      <c r="E67" s="1059"/>
      <c r="F67" s="264">
        <v>3</v>
      </c>
      <c r="G67" s="264">
        <v>4</v>
      </c>
      <c r="H67" s="264">
        <v>5</v>
      </c>
      <c r="I67" s="264">
        <v>6</v>
      </c>
      <c r="J67" s="272">
        <v>7</v>
      </c>
    </row>
    <row r="68" spans="2:10" ht="15" thickBot="1">
      <c r="B68" s="272"/>
      <c r="C68" s="1060" t="s">
        <v>527</v>
      </c>
      <c r="D68" s="1061"/>
      <c r="E68" s="1062"/>
      <c r="F68" s="66"/>
      <c r="G68" s="66"/>
      <c r="H68" s="66"/>
      <c r="I68" s="66"/>
      <c r="J68" s="65"/>
    </row>
    <row r="69" spans="2:10" ht="15" thickBot="1">
      <c r="B69" s="261" t="s">
        <v>462</v>
      </c>
      <c r="C69" s="1051" t="s">
        <v>423</v>
      </c>
      <c r="D69" s="1052"/>
      <c r="E69" s="1053"/>
      <c r="F69" s="66"/>
      <c r="G69" s="66"/>
      <c r="H69" s="66"/>
      <c r="I69" s="66"/>
      <c r="J69" s="65"/>
    </row>
    <row r="70" spans="2:10" ht="15" thickBot="1">
      <c r="B70" s="261" t="s">
        <v>464</v>
      </c>
      <c r="C70" s="1027" t="s">
        <v>424</v>
      </c>
      <c r="D70" s="1050"/>
      <c r="E70" s="1037"/>
      <c r="F70" s="66"/>
      <c r="G70" s="66"/>
      <c r="H70" s="66"/>
      <c r="I70" s="66"/>
      <c r="J70" s="65"/>
    </row>
    <row r="71" spans="2:10" ht="15" thickBot="1">
      <c r="B71" s="261" t="s">
        <v>466</v>
      </c>
      <c r="C71" s="1027" t="s">
        <v>425</v>
      </c>
      <c r="D71" s="1050"/>
      <c r="E71" s="1037"/>
      <c r="F71" s="66"/>
      <c r="G71" s="66"/>
      <c r="H71" s="66"/>
      <c r="I71" s="66"/>
      <c r="J71" s="65"/>
    </row>
    <row r="72" spans="2:10" ht="15" thickBot="1">
      <c r="B72" s="261" t="s">
        <v>468</v>
      </c>
      <c r="C72" s="1027" t="s">
        <v>426</v>
      </c>
      <c r="D72" s="1050"/>
      <c r="E72" s="1037"/>
      <c r="F72" s="66"/>
      <c r="G72" s="66"/>
      <c r="H72" s="66"/>
      <c r="I72" s="66"/>
      <c r="J72" s="65"/>
    </row>
    <row r="73" spans="2:10" ht="15" thickBot="1">
      <c r="B73" s="261" t="s">
        <v>470</v>
      </c>
      <c r="C73" s="1027" t="s">
        <v>528</v>
      </c>
      <c r="D73" s="1050"/>
      <c r="E73" s="1037"/>
      <c r="F73" s="66"/>
      <c r="G73" s="66"/>
      <c r="H73" s="66"/>
      <c r="I73" s="66"/>
      <c r="J73" s="65"/>
    </row>
    <row r="74" spans="2:10" ht="15" thickBot="1">
      <c r="B74" s="261" t="s">
        <v>471</v>
      </c>
      <c r="C74" s="1027" t="s">
        <v>529</v>
      </c>
      <c r="D74" s="1050"/>
      <c r="E74" s="1037"/>
      <c r="F74" s="66"/>
      <c r="G74" s="66"/>
      <c r="H74" s="66"/>
      <c r="I74" s="66"/>
      <c r="J74" s="65"/>
    </row>
    <row r="75" spans="2:10" ht="15" thickBot="1">
      <c r="B75" s="261" t="s">
        <v>481</v>
      </c>
      <c r="C75" s="1027" t="s">
        <v>530</v>
      </c>
      <c r="D75" s="1050"/>
      <c r="E75" s="1037"/>
      <c r="F75" s="66"/>
      <c r="G75" s="66"/>
      <c r="H75" s="66"/>
      <c r="I75" s="66"/>
      <c r="J75" s="65"/>
    </row>
    <row r="76" spans="2:10" ht="15" thickBot="1">
      <c r="B76" s="261"/>
      <c r="C76" s="1044" t="s">
        <v>531</v>
      </c>
      <c r="D76" s="1066"/>
      <c r="E76" s="1045"/>
      <c r="F76" s="66"/>
      <c r="G76" s="66"/>
      <c r="H76" s="66"/>
      <c r="I76" s="66"/>
      <c r="J76" s="65"/>
    </row>
    <row r="77" spans="2:10" ht="22.5" customHeight="1" thickBot="1">
      <c r="B77" s="261">
        <v>4</v>
      </c>
      <c r="C77" s="1027" t="s">
        <v>532</v>
      </c>
      <c r="D77" s="1050"/>
      <c r="E77" s="1037"/>
      <c r="F77" s="66"/>
      <c r="G77" s="66"/>
      <c r="H77" s="66"/>
      <c r="I77" s="66"/>
      <c r="J77" s="65"/>
    </row>
    <row r="78" spans="2:10" ht="15" thickBot="1">
      <c r="B78" s="261">
        <v>5</v>
      </c>
      <c r="C78" s="1027" t="s">
        <v>533</v>
      </c>
      <c r="D78" s="1050"/>
      <c r="E78" s="1037"/>
      <c r="F78" s="66"/>
      <c r="G78" s="66"/>
      <c r="H78" s="66"/>
      <c r="I78" s="66"/>
      <c r="J78" s="65"/>
    </row>
    <row r="79" spans="2:10" ht="15" thickBot="1">
      <c r="B79" s="261">
        <v>6</v>
      </c>
      <c r="C79" s="1027" t="s">
        <v>534</v>
      </c>
      <c r="D79" s="1050"/>
      <c r="E79" s="1037"/>
      <c r="F79" s="66"/>
      <c r="G79" s="66"/>
      <c r="H79" s="66"/>
      <c r="I79" s="66"/>
      <c r="J79" s="65"/>
    </row>
    <row r="80" spans="2:10" ht="15" thickBot="1">
      <c r="B80" s="261">
        <v>7</v>
      </c>
      <c r="C80" s="1027" t="s">
        <v>535</v>
      </c>
      <c r="D80" s="1050"/>
      <c r="E80" s="1037"/>
      <c r="F80" s="66"/>
      <c r="G80" s="66"/>
      <c r="H80" s="66"/>
      <c r="I80" s="66"/>
      <c r="J80" s="65"/>
    </row>
    <row r="81" spans="2:10" ht="15" thickBot="1">
      <c r="B81" s="261">
        <v>8</v>
      </c>
      <c r="C81" s="1027" t="s">
        <v>155</v>
      </c>
      <c r="D81" s="1050"/>
      <c r="E81" s="1037"/>
      <c r="F81" s="66"/>
      <c r="G81" s="66"/>
      <c r="H81" s="66"/>
      <c r="I81" s="66"/>
      <c r="J81" s="65"/>
    </row>
    <row r="82" spans="2:10" ht="15" thickBot="1">
      <c r="B82" s="261"/>
      <c r="C82" s="1063" t="s">
        <v>536</v>
      </c>
      <c r="D82" s="1064"/>
      <c r="E82" s="1065"/>
      <c r="F82" s="66"/>
      <c r="G82" s="66"/>
      <c r="H82" s="66"/>
      <c r="I82" s="66"/>
      <c r="J82" s="65"/>
    </row>
    <row r="83" spans="2:10" ht="15" thickBot="1">
      <c r="B83" s="261"/>
      <c r="C83" s="1063" t="s">
        <v>537</v>
      </c>
      <c r="D83" s="1064"/>
      <c r="E83" s="1065"/>
      <c r="F83" s="66"/>
      <c r="G83" s="66"/>
      <c r="H83" s="66"/>
      <c r="I83" s="66"/>
      <c r="J83" s="65"/>
    </row>
    <row r="84" spans="2:10" ht="15" thickBot="1">
      <c r="B84" s="261"/>
      <c r="C84" s="1063" t="s">
        <v>538</v>
      </c>
      <c r="D84" s="1064"/>
      <c r="E84" s="1065"/>
      <c r="F84" s="66"/>
      <c r="G84" s="66"/>
      <c r="H84" s="66"/>
      <c r="I84" s="66"/>
      <c r="J84" s="65"/>
    </row>
    <row r="85" spans="2:10" ht="15" thickBot="1">
      <c r="B85" s="261"/>
      <c r="C85" s="1063" t="s">
        <v>539</v>
      </c>
      <c r="D85" s="1064"/>
      <c r="E85" s="1065"/>
      <c r="F85" s="66"/>
      <c r="G85" s="66"/>
      <c r="H85" s="66"/>
      <c r="I85" s="66"/>
      <c r="J85" s="65"/>
    </row>
    <row r="86" spans="2:10" ht="15" thickBot="1">
      <c r="B86" s="261"/>
      <c r="C86" s="1063" t="s">
        <v>540</v>
      </c>
      <c r="D86" s="1064"/>
      <c r="E86" s="1065"/>
      <c r="F86" s="66"/>
      <c r="G86" s="66"/>
      <c r="H86" s="66"/>
      <c r="I86" s="66"/>
      <c r="J86" s="65"/>
    </row>
    <row r="87" spans="2:10" ht="15" thickBot="1">
      <c r="B87" s="261"/>
      <c r="C87" s="1063" t="s">
        <v>541</v>
      </c>
      <c r="D87" s="1064"/>
      <c r="E87" s="1065"/>
      <c r="F87" s="66"/>
      <c r="G87" s="66"/>
      <c r="H87" s="66"/>
      <c r="I87" s="66"/>
      <c r="J87" s="65"/>
    </row>
    <row r="88" spans="2:10" ht="15" thickBot="1">
      <c r="B88" s="261">
        <v>9</v>
      </c>
      <c r="C88" s="1027" t="s">
        <v>542</v>
      </c>
      <c r="D88" s="1050"/>
      <c r="E88" s="1037"/>
      <c r="F88" s="66"/>
      <c r="G88" s="66"/>
      <c r="H88" s="66"/>
      <c r="I88" s="66"/>
      <c r="J88" s="65"/>
    </row>
    <row r="89" spans="2:10" ht="15" thickBot="1">
      <c r="B89" s="261">
        <v>10</v>
      </c>
      <c r="C89" s="1027" t="s">
        <v>543</v>
      </c>
      <c r="D89" s="1050"/>
      <c r="E89" s="1037"/>
      <c r="F89" s="66"/>
      <c r="G89" s="66"/>
      <c r="H89" s="66"/>
      <c r="I89" s="66"/>
      <c r="J89" s="65"/>
    </row>
    <row r="90" spans="2:10" ht="15" thickBot="1">
      <c r="B90" s="261"/>
      <c r="C90" s="1067" t="s">
        <v>544</v>
      </c>
      <c r="D90" s="1068"/>
      <c r="E90" s="1069"/>
      <c r="F90" s="66"/>
      <c r="G90" s="66"/>
      <c r="H90" s="66"/>
      <c r="I90" s="66"/>
      <c r="J90" s="65"/>
    </row>
    <row r="91" spans="2:10" ht="15" thickBot="1">
      <c r="B91" s="261">
        <v>11</v>
      </c>
      <c r="C91" s="1027" t="s">
        <v>545</v>
      </c>
      <c r="D91" s="1050"/>
      <c r="E91" s="1037"/>
      <c r="F91" s="66"/>
      <c r="G91" s="66"/>
      <c r="H91" s="66"/>
      <c r="I91" s="66"/>
      <c r="J91" s="65"/>
    </row>
    <row r="92" spans="2:10" ht="15" thickBot="1">
      <c r="B92" s="261" t="s">
        <v>546</v>
      </c>
      <c r="C92" s="1027" t="s">
        <v>547</v>
      </c>
      <c r="D92" s="1050"/>
      <c r="E92" s="1037"/>
      <c r="F92" s="66"/>
      <c r="G92" s="66"/>
      <c r="H92" s="66"/>
      <c r="I92" s="66"/>
      <c r="J92" s="65"/>
    </row>
    <row r="93" spans="2:10" ht="15" thickBot="1">
      <c r="B93" s="261" t="s">
        <v>548</v>
      </c>
      <c r="C93" s="1027" t="s">
        <v>549</v>
      </c>
      <c r="D93" s="1050"/>
      <c r="E93" s="1037"/>
      <c r="F93" s="66"/>
      <c r="G93" s="66"/>
      <c r="H93" s="66"/>
      <c r="I93" s="66"/>
      <c r="J93" s="65"/>
    </row>
    <row r="94" spans="2:10" ht="15" thickBot="1">
      <c r="B94" s="261" t="s">
        <v>550</v>
      </c>
      <c r="C94" s="1027" t="s">
        <v>551</v>
      </c>
      <c r="D94" s="1050"/>
      <c r="E94" s="1037"/>
      <c r="F94" s="66"/>
      <c r="G94" s="66"/>
      <c r="H94" s="66"/>
      <c r="I94" s="66"/>
      <c r="J94" s="65"/>
    </row>
    <row r="95" spans="2:10" ht="15" thickBot="1">
      <c r="B95" s="261" t="s">
        <v>552</v>
      </c>
      <c r="C95" s="1027" t="s">
        <v>553</v>
      </c>
      <c r="D95" s="1050"/>
      <c r="E95" s="1037"/>
      <c r="F95" s="66"/>
      <c r="G95" s="66"/>
      <c r="H95" s="66"/>
      <c r="I95" s="66"/>
      <c r="J95" s="65"/>
    </row>
    <row r="96" spans="2:10" ht="15" thickBot="1">
      <c r="B96" s="261" t="s">
        <v>554</v>
      </c>
      <c r="C96" s="1027" t="s">
        <v>555</v>
      </c>
      <c r="D96" s="1050"/>
      <c r="E96" s="1037"/>
      <c r="F96" s="66"/>
      <c r="G96" s="66"/>
      <c r="H96" s="66"/>
      <c r="I96" s="66"/>
      <c r="J96" s="65"/>
    </row>
    <row r="97" spans="2:10" ht="15" thickBot="1">
      <c r="B97" s="261" t="s">
        <v>556</v>
      </c>
      <c r="C97" s="1027" t="s">
        <v>557</v>
      </c>
      <c r="D97" s="1050"/>
      <c r="E97" s="1037"/>
      <c r="F97" s="66"/>
      <c r="G97" s="66"/>
      <c r="H97" s="66"/>
      <c r="I97" s="66"/>
      <c r="J97" s="65"/>
    </row>
    <row r="98" spans="2:10" ht="15" thickBot="1">
      <c r="B98" s="261" t="s">
        <v>558</v>
      </c>
      <c r="C98" s="1027" t="s">
        <v>559</v>
      </c>
      <c r="D98" s="1050"/>
      <c r="E98" s="1037"/>
      <c r="F98" s="66"/>
      <c r="G98" s="66"/>
      <c r="H98" s="66"/>
      <c r="I98" s="66"/>
      <c r="J98" s="65"/>
    </row>
    <row r="99" spans="2:10" ht="15" thickBot="1">
      <c r="B99" s="261" t="s">
        <v>560</v>
      </c>
      <c r="C99" s="1027" t="s">
        <v>561</v>
      </c>
      <c r="D99" s="1050"/>
      <c r="E99" s="1037"/>
      <c r="F99" s="66"/>
      <c r="G99" s="66"/>
      <c r="H99" s="66"/>
      <c r="I99" s="66"/>
      <c r="J99" s="65"/>
    </row>
    <row r="100" spans="2:10" ht="15" thickBot="1">
      <c r="B100" s="261" t="s">
        <v>562</v>
      </c>
      <c r="C100" s="1027" t="s">
        <v>563</v>
      </c>
      <c r="D100" s="1050"/>
      <c r="E100" s="1037"/>
      <c r="F100" s="66"/>
      <c r="G100" s="66"/>
      <c r="H100" s="66"/>
      <c r="I100" s="66"/>
      <c r="J100" s="65"/>
    </row>
    <row r="101" spans="2:10" ht="15" thickBot="1">
      <c r="B101" s="261" t="s">
        <v>564</v>
      </c>
      <c r="C101" s="1027" t="s">
        <v>565</v>
      </c>
      <c r="D101" s="1050"/>
      <c r="E101" s="1037"/>
      <c r="F101" s="66"/>
      <c r="G101" s="66"/>
      <c r="H101" s="66"/>
      <c r="I101" s="66"/>
      <c r="J101" s="65"/>
    </row>
    <row r="102" spans="2:10" ht="15" thickBot="1">
      <c r="B102" s="261" t="s">
        <v>566</v>
      </c>
      <c r="C102" s="1027" t="s">
        <v>158</v>
      </c>
      <c r="D102" s="1050"/>
      <c r="E102" s="1037"/>
      <c r="F102" s="66"/>
      <c r="G102" s="66"/>
      <c r="H102" s="66"/>
      <c r="I102" s="66"/>
      <c r="J102" s="65"/>
    </row>
    <row r="103" spans="2:10" ht="15" thickBot="1">
      <c r="B103" s="261">
        <v>12</v>
      </c>
      <c r="C103" s="1027" t="s">
        <v>159</v>
      </c>
      <c r="D103" s="1050"/>
      <c r="E103" s="1037"/>
      <c r="F103" s="66"/>
      <c r="G103" s="66"/>
      <c r="H103" s="66"/>
      <c r="I103" s="66"/>
      <c r="J103" s="65"/>
    </row>
    <row r="104" spans="2:10">
      <c r="B104" s="1080">
        <v>13</v>
      </c>
      <c r="C104" s="1077" t="s">
        <v>574</v>
      </c>
      <c r="D104" s="1078"/>
      <c r="E104" s="1079"/>
      <c r="F104" s="1075"/>
      <c r="G104" s="1075"/>
      <c r="H104" s="1075"/>
      <c r="I104" s="1075"/>
      <c r="J104" s="1077"/>
    </row>
    <row r="105" spans="2:10" ht="15" thickBot="1">
      <c r="B105" s="1081"/>
      <c r="C105" s="1082" t="s">
        <v>575</v>
      </c>
      <c r="D105" s="1083"/>
      <c r="E105" s="1084"/>
      <c r="F105" s="1076"/>
      <c r="G105" s="1076"/>
      <c r="H105" s="1076"/>
      <c r="I105" s="1076"/>
      <c r="J105" s="1051"/>
    </row>
    <row r="106" spans="2:10" ht="15" thickBot="1">
      <c r="B106" s="267" t="s">
        <v>160</v>
      </c>
      <c r="C106" s="1077"/>
      <c r="D106" s="1078"/>
      <c r="E106" s="1078"/>
      <c r="F106" s="1078"/>
      <c r="G106" s="1079"/>
      <c r="H106" s="43"/>
      <c r="I106" s="1077"/>
      <c r="J106" s="1078"/>
    </row>
    <row r="107" spans="2:10" ht="56.25" customHeight="1">
      <c r="B107" s="1072" t="s">
        <v>576</v>
      </c>
      <c r="C107" s="1073"/>
      <c r="D107" s="1073"/>
      <c r="E107" s="1073"/>
      <c r="F107" s="1073"/>
      <c r="G107" s="1073"/>
      <c r="H107" s="1073"/>
      <c r="I107" s="1073"/>
      <c r="J107" s="1074"/>
    </row>
    <row r="108" spans="2:10" ht="22.5" customHeight="1">
      <c r="B108" s="268" t="s">
        <v>161</v>
      </c>
      <c r="C108" s="269"/>
      <c r="D108" s="269"/>
      <c r="E108" s="269"/>
      <c r="F108" s="269"/>
      <c r="G108" s="269"/>
      <c r="H108" s="269"/>
      <c r="I108" s="56"/>
      <c r="J108" s="57"/>
    </row>
    <row r="109" spans="2:10" ht="16.5" customHeight="1">
      <c r="B109" s="268" t="s">
        <v>567</v>
      </c>
      <c r="C109" s="269"/>
      <c r="D109" s="269"/>
      <c r="E109" s="269"/>
      <c r="F109" s="269"/>
      <c r="G109" s="269"/>
      <c r="H109" s="269"/>
      <c r="I109" s="56"/>
      <c r="J109" s="57"/>
    </row>
    <row r="110" spans="2:10" ht="16.5" customHeight="1">
      <c r="B110" s="268" t="s">
        <v>163</v>
      </c>
      <c r="C110" s="269"/>
      <c r="D110" s="269"/>
      <c r="E110" s="269"/>
      <c r="F110" s="269"/>
      <c r="G110" s="269"/>
      <c r="H110" s="269"/>
      <c r="I110" s="56"/>
      <c r="J110" s="57"/>
    </row>
    <row r="111" spans="2:10" ht="22.5" customHeight="1">
      <c r="B111" s="268" t="s">
        <v>568</v>
      </c>
      <c r="C111" s="269"/>
      <c r="D111" s="269"/>
      <c r="E111" s="269"/>
      <c r="F111" s="269"/>
      <c r="G111" s="269"/>
      <c r="H111" s="269"/>
      <c r="I111" s="56"/>
      <c r="J111" s="57"/>
    </row>
    <row r="112" spans="2:10" ht="16.5" customHeight="1">
      <c r="B112" s="268" t="s">
        <v>166</v>
      </c>
      <c r="C112" s="269"/>
      <c r="D112" s="269"/>
      <c r="E112" s="269"/>
      <c r="F112" s="269"/>
      <c r="G112" s="269"/>
      <c r="H112" s="269"/>
      <c r="I112" s="56"/>
      <c r="J112" s="57"/>
    </row>
    <row r="113" spans="2:10" ht="16.5" customHeight="1">
      <c r="B113" s="268" t="s">
        <v>167</v>
      </c>
      <c r="C113" s="269"/>
      <c r="D113" s="269"/>
      <c r="E113" s="269"/>
      <c r="F113" s="269"/>
      <c r="G113" s="269"/>
      <c r="H113" s="269"/>
      <c r="I113" s="56"/>
      <c r="J113" s="57"/>
    </row>
    <row r="114" spans="2:10" ht="16.5" customHeight="1">
      <c r="B114" s="268" t="s">
        <v>168</v>
      </c>
      <c r="C114" s="269"/>
      <c r="D114" s="269"/>
      <c r="E114" s="269"/>
      <c r="F114" s="269"/>
      <c r="G114" s="269"/>
      <c r="H114" s="269"/>
      <c r="I114" s="56"/>
      <c r="J114" s="57"/>
    </row>
    <row r="115" spans="2:10" ht="22.5" customHeight="1">
      <c r="B115" s="268" t="s">
        <v>569</v>
      </c>
      <c r="C115" s="269"/>
      <c r="D115" s="269"/>
      <c r="E115" s="269"/>
      <c r="F115" s="269"/>
      <c r="G115" s="269"/>
      <c r="H115" s="269"/>
      <c r="I115" s="56"/>
      <c r="J115" s="57"/>
    </row>
    <row r="116" spans="2:10" ht="15" customHeight="1" thickBot="1">
      <c r="B116" s="270" t="s">
        <v>570</v>
      </c>
      <c r="C116" s="271"/>
      <c r="D116" s="271"/>
      <c r="E116" s="271"/>
      <c r="F116" s="271"/>
      <c r="G116" s="271"/>
      <c r="H116" s="271"/>
      <c r="I116" s="58"/>
      <c r="J116" s="59"/>
    </row>
    <row r="117" spans="2:10" ht="33.75" customHeight="1">
      <c r="B117" s="1070" t="s">
        <v>577</v>
      </c>
      <c r="C117" s="1071"/>
      <c r="D117" s="1071"/>
      <c r="E117" s="1071"/>
      <c r="F117" s="1071"/>
      <c r="G117" s="1071"/>
      <c r="H117" s="1071"/>
      <c r="I117" s="1071"/>
      <c r="J117" s="1071"/>
    </row>
    <row r="118" spans="2:10">
      <c r="B118" s="265"/>
      <c r="C118" s="266"/>
      <c r="D118" s="266"/>
      <c r="E118" s="266"/>
      <c r="F118" s="266"/>
      <c r="G118" s="266"/>
      <c r="H118" s="266"/>
      <c r="I118" s="266"/>
      <c r="J118" s="266"/>
    </row>
  </sheetData>
  <mergeCells count="164">
    <mergeCell ref="B117:J117"/>
    <mergeCell ref="B107:J107"/>
    <mergeCell ref="I104:I105"/>
    <mergeCell ref="J104:J105"/>
    <mergeCell ref="C106:G106"/>
    <mergeCell ref="I106:J106"/>
    <mergeCell ref="C102:E102"/>
    <mergeCell ref="C103:E103"/>
    <mergeCell ref="B104:B105"/>
    <mergeCell ref="C104:E104"/>
    <mergeCell ref="C105:E105"/>
    <mergeCell ref="F104:F105"/>
    <mergeCell ref="G104:G105"/>
    <mergeCell ref="H104:H105"/>
    <mergeCell ref="C99:E99"/>
    <mergeCell ref="C100:E100"/>
    <mergeCell ref="C101:E101"/>
    <mergeCell ref="C96:E96"/>
    <mergeCell ref="C97:E97"/>
    <mergeCell ref="C98:E98"/>
    <mergeCell ref="C93:E93"/>
    <mergeCell ref="C94:E94"/>
    <mergeCell ref="C95:E95"/>
    <mergeCell ref="C90:E90"/>
    <mergeCell ref="C91:E91"/>
    <mergeCell ref="C92:E92"/>
    <mergeCell ref="C87:E87"/>
    <mergeCell ref="C88:E88"/>
    <mergeCell ref="C89:E89"/>
    <mergeCell ref="C84:E84"/>
    <mergeCell ref="C85:E85"/>
    <mergeCell ref="C86:E86"/>
    <mergeCell ref="C81:E81"/>
    <mergeCell ref="C82:E82"/>
    <mergeCell ref="C83:E83"/>
    <mergeCell ref="C78:E78"/>
    <mergeCell ref="C79:E79"/>
    <mergeCell ref="C80:E80"/>
    <mergeCell ref="C75:E75"/>
    <mergeCell ref="C76:E76"/>
    <mergeCell ref="C77:E77"/>
    <mergeCell ref="C72:E72"/>
    <mergeCell ref="C73:E73"/>
    <mergeCell ref="C74:E74"/>
    <mergeCell ref="C69:E69"/>
    <mergeCell ref="C70:E70"/>
    <mergeCell ref="C71:E71"/>
    <mergeCell ref="C66:E66"/>
    <mergeCell ref="C67:E67"/>
    <mergeCell ref="C68:E68"/>
    <mergeCell ref="C63:D63"/>
    <mergeCell ref="E63:J63"/>
    <mergeCell ref="C64:J64"/>
    <mergeCell ref="C58:D58"/>
    <mergeCell ref="I58:J58"/>
    <mergeCell ref="C59:D59"/>
    <mergeCell ref="I59:J59"/>
    <mergeCell ref="C60:D60"/>
    <mergeCell ref="I60:J60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50:D50"/>
    <mergeCell ref="I50:J50"/>
    <mergeCell ref="C51:D51"/>
    <mergeCell ref="I51:J51"/>
    <mergeCell ref="I45:J45"/>
    <mergeCell ref="C46:D46"/>
    <mergeCell ref="I46:J46"/>
    <mergeCell ref="C47:D47"/>
    <mergeCell ref="I47:J47"/>
    <mergeCell ref="C48:D48"/>
    <mergeCell ref="I48:J48"/>
    <mergeCell ref="C45:D45"/>
    <mergeCell ref="C37:D37"/>
    <mergeCell ref="I37:J37"/>
    <mergeCell ref="C35:D35"/>
    <mergeCell ref="I35:J35"/>
    <mergeCell ref="C30:D30"/>
    <mergeCell ref="I30:J30"/>
    <mergeCell ref="C31:D31"/>
    <mergeCell ref="C49:D49"/>
    <mergeCell ref="I49:J49"/>
    <mergeCell ref="C42:D42"/>
    <mergeCell ref="I42:J42"/>
    <mergeCell ref="C43:D43"/>
    <mergeCell ref="I43:J43"/>
    <mergeCell ref="C44:D44"/>
    <mergeCell ref="I44:J44"/>
    <mergeCell ref="C38:D38"/>
    <mergeCell ref="I38:J38"/>
    <mergeCell ref="C39:D39"/>
    <mergeCell ref="I39:J39"/>
    <mergeCell ref="C40:D40"/>
    <mergeCell ref="I40:J40"/>
    <mergeCell ref="C41:D41"/>
    <mergeCell ref="I41:J41"/>
    <mergeCell ref="C36:D36"/>
    <mergeCell ref="I14:J14"/>
    <mergeCell ref="C15:D15"/>
    <mergeCell ref="I15:J15"/>
    <mergeCell ref="C16:D16"/>
    <mergeCell ref="I16:J16"/>
    <mergeCell ref="C17:D17"/>
    <mergeCell ref="I17:J17"/>
    <mergeCell ref="I25:J25"/>
    <mergeCell ref="C23:D23"/>
    <mergeCell ref="I23:J23"/>
    <mergeCell ref="I36:J36"/>
    <mergeCell ref="C29:D29"/>
    <mergeCell ref="C20:D20"/>
    <mergeCell ref="I20:J20"/>
    <mergeCell ref="C21:D21"/>
    <mergeCell ref="I21:J21"/>
    <mergeCell ref="C22:D22"/>
    <mergeCell ref="I22:J22"/>
    <mergeCell ref="C25:D25"/>
    <mergeCell ref="C26:D26"/>
    <mergeCell ref="I26:J26"/>
    <mergeCell ref="C27:D27"/>
    <mergeCell ref="I27:J27"/>
    <mergeCell ref="C28:D28"/>
    <mergeCell ref="I28:J28"/>
    <mergeCell ref="I29:J29"/>
    <mergeCell ref="I31:J31"/>
    <mergeCell ref="C33:D33"/>
    <mergeCell ref="I33:J33"/>
    <mergeCell ref="C34:D34"/>
    <mergeCell ref="I34:J34"/>
    <mergeCell ref="C32:D32"/>
    <mergeCell ref="I32:J32"/>
    <mergeCell ref="C9:D9"/>
    <mergeCell ref="I9:J9"/>
    <mergeCell ref="C10:D10"/>
    <mergeCell ref="I10:J10"/>
    <mergeCell ref="I8:J8"/>
    <mergeCell ref="B3:J3"/>
    <mergeCell ref="B4:J4"/>
    <mergeCell ref="C24:D24"/>
    <mergeCell ref="I24:J24"/>
    <mergeCell ref="C5:I5"/>
    <mergeCell ref="D7:F7"/>
    <mergeCell ref="H7:J7"/>
    <mergeCell ref="C8:D8"/>
    <mergeCell ref="C18:D18"/>
    <mergeCell ref="I18:J18"/>
    <mergeCell ref="C19:D19"/>
    <mergeCell ref="I19:J19"/>
    <mergeCell ref="C11:D11"/>
    <mergeCell ref="I11:J11"/>
    <mergeCell ref="C12:D12"/>
    <mergeCell ref="I12:J12"/>
    <mergeCell ref="C13:D13"/>
    <mergeCell ref="I13:J13"/>
    <mergeCell ref="C14:D14"/>
  </mergeCells>
  <printOptions horizontalCentered="1"/>
  <pageMargins left="0" right="0" top="0.75" bottom="0" header="0" footer="0"/>
  <pageSetup paperSize="9" scale="74" fitToHeight="2" orientation="portrait" r:id="rId1"/>
  <rowBreaks count="1" manualBreakCount="1">
    <brk id="62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K113"/>
  <sheetViews>
    <sheetView showGridLines="0" view="pageBreakPreview" zoomScale="106" zoomScaleSheetLayoutView="106" workbookViewId="0">
      <selection activeCell="H15" sqref="H15"/>
    </sheetView>
  </sheetViews>
  <sheetFormatPr defaultRowHeight="14.25"/>
  <cols>
    <col min="1" max="1" width="9.140625" style="37"/>
    <col min="2" max="2" width="8.28515625" style="36" customWidth="1"/>
    <col min="3" max="3" width="34.5703125" style="111" customWidth="1"/>
    <col min="4" max="4" width="5.42578125" style="108" customWidth="1"/>
    <col min="5" max="5" width="5.28515625" style="37" customWidth="1"/>
    <col min="6" max="6" width="12" style="37" bestFit="1" customWidth="1"/>
    <col min="7" max="8" width="10.7109375" style="37" bestFit="1" customWidth="1"/>
    <col min="9" max="9" width="10.5703125" style="37" customWidth="1"/>
    <col min="10" max="10" width="10" style="37" customWidth="1"/>
    <col min="11" max="16384" width="9.140625" style="37"/>
  </cols>
  <sheetData>
    <row r="2" spans="2:11" ht="15" thickBot="1"/>
    <row r="3" spans="2:11" ht="29.25" customHeight="1">
      <c r="B3" s="1085"/>
      <c r="C3" s="1086"/>
      <c r="D3" s="1087" t="s">
        <v>606</v>
      </c>
      <c r="E3" s="1087"/>
      <c r="F3" s="1087"/>
      <c r="G3" s="1087"/>
      <c r="H3" s="1087"/>
      <c r="I3" s="1087"/>
      <c r="J3" s="1087"/>
      <c r="K3" s="1088"/>
    </row>
    <row r="4" spans="2:11" s="97" customFormat="1" ht="36" customHeight="1">
      <c r="B4" s="1095" t="s">
        <v>578</v>
      </c>
      <c r="C4" s="1095"/>
      <c r="D4" s="1095"/>
      <c r="E4" s="1095"/>
      <c r="F4" s="1095"/>
      <c r="G4" s="1095"/>
      <c r="H4" s="1095"/>
      <c r="I4" s="1095"/>
      <c r="J4" s="1095"/>
      <c r="K4" s="1096"/>
    </row>
    <row r="5" spans="2:11" ht="15" customHeight="1">
      <c r="B5" s="297"/>
      <c r="C5" s="1092"/>
      <c r="D5" s="1092"/>
      <c r="E5" s="1093" t="s">
        <v>579</v>
      </c>
      <c r="F5" s="1093"/>
      <c r="G5" s="1093"/>
      <c r="H5" s="1093"/>
      <c r="I5" s="1093"/>
      <c r="J5" s="1093"/>
      <c r="K5" s="1094"/>
    </row>
    <row r="6" spans="2:11" ht="14.25" customHeight="1">
      <c r="B6" s="297"/>
      <c r="C6" s="1093" t="s">
        <v>121</v>
      </c>
      <c r="D6" s="1093"/>
      <c r="E6" s="1093"/>
      <c r="F6" s="1093"/>
      <c r="G6" s="1093"/>
      <c r="H6" s="1093"/>
      <c r="I6" s="1093"/>
      <c r="J6" s="1093"/>
      <c r="K6" s="276"/>
    </row>
    <row r="7" spans="2:11" ht="15" customHeight="1">
      <c r="B7" s="297"/>
      <c r="C7" s="277" t="s">
        <v>580</v>
      </c>
      <c r="D7" s="278"/>
      <c r="E7" s="279"/>
      <c r="F7" s="277"/>
      <c r="G7" s="277"/>
      <c r="H7" s="277"/>
      <c r="I7" s="277"/>
      <c r="J7" s="277"/>
      <c r="K7" s="276"/>
    </row>
    <row r="8" spans="2:11" ht="20.25" customHeight="1" thickBot="1">
      <c r="B8" s="298"/>
      <c r="C8" s="1097"/>
      <c r="D8" s="1097"/>
      <c r="E8" s="1097"/>
      <c r="F8" s="1097"/>
      <c r="G8" s="1097"/>
      <c r="H8" s="280"/>
      <c r="I8" s="1098" t="s">
        <v>122</v>
      </c>
      <c r="J8" s="1098"/>
      <c r="K8" s="1099"/>
    </row>
    <row r="9" spans="2:11" ht="20.25" customHeight="1" thickBot="1">
      <c r="B9" s="281" t="s">
        <v>456</v>
      </c>
      <c r="C9" s="1100" t="s">
        <v>123</v>
      </c>
      <c r="D9" s="1101"/>
      <c r="E9" s="1102"/>
      <c r="F9" s="259" t="s">
        <v>3</v>
      </c>
      <c r="G9" s="259" t="s">
        <v>4</v>
      </c>
      <c r="H9" s="260" t="s">
        <v>5</v>
      </c>
      <c r="I9" s="260" t="s">
        <v>6</v>
      </c>
      <c r="J9" s="308" t="s">
        <v>0</v>
      </c>
      <c r="K9" s="260"/>
    </row>
    <row r="10" spans="2:11" ht="14.25" customHeight="1" thickBot="1">
      <c r="B10" s="281">
        <v>1</v>
      </c>
      <c r="C10" s="1103">
        <v>2</v>
      </c>
      <c r="D10" s="1104"/>
      <c r="E10" s="1105"/>
      <c r="F10" s="283">
        <v>3</v>
      </c>
      <c r="G10" s="283">
        <v>4</v>
      </c>
      <c r="H10" s="283">
        <v>5</v>
      </c>
      <c r="I10" s="283">
        <v>6</v>
      </c>
      <c r="J10" s="282">
        <v>7</v>
      </c>
      <c r="K10" s="286"/>
    </row>
    <row r="11" spans="2:11" ht="24" customHeight="1" thickBot="1">
      <c r="B11" s="299">
        <v>1</v>
      </c>
      <c r="C11" s="1106" t="s">
        <v>457</v>
      </c>
      <c r="D11" s="1107"/>
      <c r="E11" s="1108"/>
      <c r="F11" s="284"/>
      <c r="G11" s="284"/>
      <c r="H11" s="284"/>
      <c r="I11" s="284"/>
      <c r="J11" s="285"/>
      <c r="K11" s="286"/>
    </row>
    <row r="12" spans="2:11" ht="24" customHeight="1" thickBot="1">
      <c r="B12" s="281" t="s">
        <v>458</v>
      </c>
      <c r="C12" s="1089" t="s">
        <v>459</v>
      </c>
      <c r="D12" s="1090"/>
      <c r="E12" s="1091"/>
      <c r="F12" s="284"/>
      <c r="G12" s="284"/>
      <c r="H12" s="284"/>
      <c r="I12" s="284"/>
      <c r="J12" s="285"/>
      <c r="K12" s="286"/>
    </row>
    <row r="13" spans="2:11" ht="24" customHeight="1" thickBot="1">
      <c r="B13" s="281" t="s">
        <v>460</v>
      </c>
      <c r="C13" s="1089" t="s">
        <v>461</v>
      </c>
      <c r="D13" s="1090"/>
      <c r="E13" s="1091"/>
      <c r="F13" s="284"/>
      <c r="G13" s="284"/>
      <c r="H13" s="284"/>
      <c r="I13" s="284"/>
      <c r="J13" s="285"/>
      <c r="K13" s="286"/>
    </row>
    <row r="14" spans="2:11" ht="24" customHeight="1" thickBot="1">
      <c r="B14" s="281" t="s">
        <v>462</v>
      </c>
      <c r="C14" s="1089" t="s">
        <v>463</v>
      </c>
      <c r="D14" s="1090"/>
      <c r="E14" s="1091"/>
      <c r="F14" s="284"/>
      <c r="G14" s="284"/>
      <c r="H14" s="284"/>
      <c r="I14" s="284"/>
      <c r="J14" s="285"/>
      <c r="K14" s="286"/>
    </row>
    <row r="15" spans="2:11" ht="24" customHeight="1" thickBot="1">
      <c r="B15" s="281" t="s">
        <v>464</v>
      </c>
      <c r="C15" s="1089" t="s">
        <v>465</v>
      </c>
      <c r="D15" s="1090"/>
      <c r="E15" s="1091"/>
      <c r="F15" s="284"/>
      <c r="G15" s="284"/>
      <c r="H15" s="284"/>
      <c r="I15" s="284"/>
      <c r="J15" s="285"/>
      <c r="K15" s="286"/>
    </row>
    <row r="16" spans="2:11" ht="24" customHeight="1" thickBot="1">
      <c r="B16" s="281" t="s">
        <v>466</v>
      </c>
      <c r="C16" s="1089" t="s">
        <v>467</v>
      </c>
      <c r="D16" s="1090"/>
      <c r="E16" s="1091"/>
      <c r="F16" s="284"/>
      <c r="G16" s="284"/>
      <c r="H16" s="284"/>
      <c r="I16" s="284"/>
      <c r="J16" s="285"/>
      <c r="K16" s="286"/>
    </row>
    <row r="17" spans="2:11" ht="24" customHeight="1" thickBot="1">
      <c r="B17" s="281" t="s">
        <v>468</v>
      </c>
      <c r="C17" s="1089" t="s">
        <v>469</v>
      </c>
      <c r="D17" s="1090"/>
      <c r="E17" s="1091"/>
      <c r="F17" s="284"/>
      <c r="G17" s="284"/>
      <c r="H17" s="284"/>
      <c r="I17" s="284"/>
      <c r="J17" s="285"/>
      <c r="K17" s="286"/>
    </row>
    <row r="18" spans="2:11" ht="24" customHeight="1" thickBot="1">
      <c r="B18" s="281" t="s">
        <v>468</v>
      </c>
      <c r="C18" s="1089" t="s">
        <v>153</v>
      </c>
      <c r="D18" s="1090"/>
      <c r="E18" s="1091"/>
      <c r="F18" s="284"/>
      <c r="G18" s="284"/>
      <c r="H18" s="284"/>
      <c r="I18" s="284"/>
      <c r="J18" s="285"/>
      <c r="K18" s="286"/>
    </row>
    <row r="19" spans="2:11" ht="24" customHeight="1" thickBot="1">
      <c r="B19" s="281" t="s">
        <v>470</v>
      </c>
      <c r="C19" s="1089" t="s">
        <v>154</v>
      </c>
      <c r="D19" s="1090"/>
      <c r="E19" s="1091"/>
      <c r="F19" s="284"/>
      <c r="G19" s="284"/>
      <c r="H19" s="284"/>
      <c r="I19" s="284"/>
      <c r="J19" s="285"/>
      <c r="K19" s="286"/>
    </row>
    <row r="20" spans="2:11" ht="24" customHeight="1" thickBot="1">
      <c r="B20" s="281" t="s">
        <v>471</v>
      </c>
      <c r="C20" s="1089" t="s">
        <v>472</v>
      </c>
      <c r="D20" s="1090"/>
      <c r="E20" s="1091"/>
      <c r="F20" s="284"/>
      <c r="G20" s="284"/>
      <c r="H20" s="284"/>
      <c r="I20" s="284"/>
      <c r="J20" s="285"/>
      <c r="K20" s="286"/>
    </row>
    <row r="21" spans="2:11" ht="24" customHeight="1" thickBot="1">
      <c r="B21" s="281"/>
      <c r="C21" s="1123" t="s">
        <v>581</v>
      </c>
      <c r="D21" s="1124"/>
      <c r="E21" s="1125"/>
      <c r="F21" s="284"/>
      <c r="G21" s="284"/>
      <c r="H21" s="284"/>
      <c r="I21" s="284"/>
      <c r="J21" s="285"/>
      <c r="K21" s="286"/>
    </row>
    <row r="22" spans="2:11" ht="24" customHeight="1" thickBot="1">
      <c r="B22" s="299">
        <v>2</v>
      </c>
      <c r="C22" s="1106" t="s">
        <v>474</v>
      </c>
      <c r="D22" s="1107"/>
      <c r="E22" s="1108"/>
      <c r="F22" s="284"/>
      <c r="G22" s="284"/>
      <c r="H22" s="284"/>
      <c r="I22" s="284"/>
      <c r="J22" s="285"/>
      <c r="K22" s="286"/>
    </row>
    <row r="23" spans="2:11" ht="24" customHeight="1" thickBot="1">
      <c r="B23" s="281" t="s">
        <v>458</v>
      </c>
      <c r="C23" s="1089" t="s">
        <v>128</v>
      </c>
      <c r="D23" s="1090"/>
      <c r="E23" s="1091"/>
      <c r="F23" s="284"/>
      <c r="G23" s="284"/>
      <c r="H23" s="284"/>
      <c r="I23" s="284"/>
      <c r="J23" s="285"/>
      <c r="K23" s="286"/>
    </row>
    <row r="24" spans="2:11" ht="24" customHeight="1" thickBot="1">
      <c r="B24" s="281" t="s">
        <v>460</v>
      </c>
      <c r="C24" s="1089" t="s">
        <v>475</v>
      </c>
      <c r="D24" s="1090"/>
      <c r="E24" s="1091"/>
      <c r="F24" s="284"/>
      <c r="G24" s="284"/>
      <c r="H24" s="284"/>
      <c r="I24" s="284"/>
      <c r="J24" s="285"/>
      <c r="K24" s="286"/>
    </row>
    <row r="25" spans="2:11" ht="24" customHeight="1" thickBot="1">
      <c r="B25" s="281" t="s">
        <v>462</v>
      </c>
      <c r="C25" s="1089" t="s">
        <v>413</v>
      </c>
      <c r="D25" s="1090"/>
      <c r="E25" s="1091"/>
      <c r="F25" s="284"/>
      <c r="G25" s="284"/>
      <c r="H25" s="284"/>
      <c r="I25" s="284"/>
      <c r="J25" s="285"/>
      <c r="K25" s="286"/>
    </row>
    <row r="26" spans="2:11" ht="24" customHeight="1" thickBot="1">
      <c r="B26" s="281" t="s">
        <v>464</v>
      </c>
      <c r="C26" s="1089" t="s">
        <v>476</v>
      </c>
      <c r="D26" s="1090"/>
      <c r="E26" s="1091"/>
      <c r="F26" s="284"/>
      <c r="G26" s="284"/>
      <c r="H26" s="284"/>
      <c r="I26" s="284"/>
      <c r="J26" s="285"/>
      <c r="K26" s="286"/>
    </row>
    <row r="27" spans="2:11" ht="24" customHeight="1" thickBot="1">
      <c r="B27" s="281" t="s">
        <v>466</v>
      </c>
      <c r="C27" s="1089" t="s">
        <v>477</v>
      </c>
      <c r="D27" s="1090"/>
      <c r="E27" s="1091"/>
      <c r="F27" s="284"/>
      <c r="G27" s="284"/>
      <c r="H27" s="284"/>
      <c r="I27" s="284"/>
      <c r="J27" s="285"/>
      <c r="K27" s="286"/>
    </row>
    <row r="28" spans="2:11" ht="24" customHeight="1" thickBot="1">
      <c r="B28" s="281" t="s">
        <v>468</v>
      </c>
      <c r="C28" s="1089" t="s">
        <v>478</v>
      </c>
      <c r="D28" s="1090"/>
      <c r="E28" s="1091"/>
      <c r="F28" s="284"/>
      <c r="G28" s="284"/>
      <c r="H28" s="284"/>
      <c r="I28" s="284"/>
      <c r="J28" s="285"/>
      <c r="K28" s="286"/>
    </row>
    <row r="29" spans="2:11" ht="24" customHeight="1" thickBot="1">
      <c r="B29" s="281" t="s">
        <v>470</v>
      </c>
      <c r="C29" s="1089" t="s">
        <v>479</v>
      </c>
      <c r="D29" s="1090"/>
      <c r="E29" s="1091"/>
      <c r="F29" s="284"/>
      <c r="G29" s="284"/>
      <c r="H29" s="284"/>
      <c r="I29" s="284"/>
      <c r="J29" s="285"/>
      <c r="K29" s="286"/>
    </row>
    <row r="30" spans="2:11" ht="24" customHeight="1" thickBot="1">
      <c r="B30" s="281" t="s">
        <v>471</v>
      </c>
      <c r="C30" s="1089" t="s">
        <v>480</v>
      </c>
      <c r="D30" s="1090"/>
      <c r="E30" s="1091"/>
      <c r="F30" s="284"/>
      <c r="G30" s="284"/>
      <c r="H30" s="284"/>
      <c r="I30" s="284"/>
      <c r="J30" s="285"/>
      <c r="K30" s="286"/>
    </row>
    <row r="31" spans="2:11" ht="24" customHeight="1" thickBot="1">
      <c r="B31" s="281" t="s">
        <v>481</v>
      </c>
      <c r="C31" s="1089" t="s">
        <v>482</v>
      </c>
      <c r="D31" s="1090"/>
      <c r="E31" s="1091"/>
      <c r="F31" s="284"/>
      <c r="G31" s="284"/>
      <c r="H31" s="284"/>
      <c r="I31" s="284"/>
      <c r="J31" s="285"/>
      <c r="K31" s="286"/>
    </row>
    <row r="32" spans="2:11" ht="24" customHeight="1" thickBot="1">
      <c r="B32" s="281" t="s">
        <v>483</v>
      </c>
      <c r="C32" s="1089" t="s">
        <v>484</v>
      </c>
      <c r="D32" s="1090"/>
      <c r="E32" s="1091"/>
      <c r="F32" s="284"/>
      <c r="G32" s="284"/>
      <c r="H32" s="284"/>
      <c r="I32" s="284"/>
      <c r="J32" s="285"/>
      <c r="K32" s="286"/>
    </row>
    <row r="33" spans="2:11" ht="24" customHeight="1" thickBot="1">
      <c r="B33" s="281" t="s">
        <v>485</v>
      </c>
      <c r="C33" s="1089" t="s">
        <v>486</v>
      </c>
      <c r="D33" s="1090"/>
      <c r="E33" s="1091"/>
      <c r="F33" s="284"/>
      <c r="G33" s="284"/>
      <c r="H33" s="284"/>
      <c r="I33" s="284"/>
      <c r="J33" s="285"/>
      <c r="K33" s="286"/>
    </row>
    <row r="34" spans="2:11" ht="24" customHeight="1" thickBot="1">
      <c r="B34" s="281" t="s">
        <v>487</v>
      </c>
      <c r="C34" s="1089" t="s">
        <v>488</v>
      </c>
      <c r="D34" s="1090"/>
      <c r="E34" s="1091"/>
      <c r="F34" s="284"/>
      <c r="G34" s="284"/>
      <c r="H34" s="284"/>
      <c r="I34" s="284"/>
      <c r="J34" s="285"/>
      <c r="K34" s="286"/>
    </row>
    <row r="35" spans="2:11" ht="24" customHeight="1" thickBot="1">
      <c r="B35" s="281" t="s">
        <v>489</v>
      </c>
      <c r="C35" s="1089" t="s">
        <v>490</v>
      </c>
      <c r="D35" s="1090"/>
      <c r="E35" s="1091"/>
      <c r="F35" s="284"/>
      <c r="G35" s="284"/>
      <c r="H35" s="284"/>
      <c r="I35" s="284"/>
      <c r="J35" s="285"/>
      <c r="K35" s="286"/>
    </row>
    <row r="36" spans="2:11" ht="24" customHeight="1" thickBot="1">
      <c r="B36" s="281" t="s">
        <v>491</v>
      </c>
      <c r="C36" s="1089" t="s">
        <v>492</v>
      </c>
      <c r="D36" s="1090"/>
      <c r="E36" s="1091"/>
      <c r="F36" s="284"/>
      <c r="G36" s="284"/>
      <c r="H36" s="284"/>
      <c r="I36" s="284"/>
      <c r="J36" s="285"/>
      <c r="K36" s="286"/>
    </row>
    <row r="37" spans="2:11" ht="24" customHeight="1" thickBot="1">
      <c r="B37" s="281" t="s">
        <v>493</v>
      </c>
      <c r="C37" s="1089" t="s">
        <v>494</v>
      </c>
      <c r="D37" s="1090"/>
      <c r="E37" s="1091"/>
      <c r="F37" s="284"/>
      <c r="G37" s="284"/>
      <c r="H37" s="284"/>
      <c r="I37" s="284"/>
      <c r="J37" s="285"/>
      <c r="K37" s="286"/>
    </row>
    <row r="38" spans="2:11" ht="24" customHeight="1" thickBot="1">
      <c r="B38" s="281" t="s">
        <v>495</v>
      </c>
      <c r="C38" s="1089" t="s">
        <v>496</v>
      </c>
      <c r="D38" s="1090"/>
      <c r="E38" s="1091"/>
      <c r="F38" s="284"/>
      <c r="G38" s="284"/>
      <c r="H38" s="284"/>
      <c r="I38" s="284"/>
      <c r="J38" s="285"/>
      <c r="K38" s="286"/>
    </row>
    <row r="39" spans="2:11" ht="24" customHeight="1" thickBot="1">
      <c r="B39" s="281" t="s">
        <v>497</v>
      </c>
      <c r="C39" s="1089" t="s">
        <v>498</v>
      </c>
      <c r="D39" s="1090"/>
      <c r="E39" s="1091"/>
      <c r="F39" s="284"/>
      <c r="G39" s="284"/>
      <c r="H39" s="284"/>
      <c r="I39" s="284"/>
      <c r="J39" s="285"/>
      <c r="K39" s="286"/>
    </row>
    <row r="40" spans="2:11" ht="24" customHeight="1" thickBot="1">
      <c r="B40" s="281" t="s">
        <v>499</v>
      </c>
      <c r="C40" s="1089" t="s">
        <v>500</v>
      </c>
      <c r="D40" s="1090"/>
      <c r="E40" s="1091"/>
      <c r="F40" s="284"/>
      <c r="G40" s="284"/>
      <c r="H40" s="284"/>
      <c r="I40" s="284"/>
      <c r="J40" s="285"/>
      <c r="K40" s="286"/>
    </row>
    <row r="41" spans="2:11" ht="24" customHeight="1" thickBot="1">
      <c r="B41" s="281" t="s">
        <v>501</v>
      </c>
      <c r="C41" s="1089" t="s">
        <v>582</v>
      </c>
      <c r="D41" s="1090"/>
      <c r="E41" s="1091"/>
      <c r="F41" s="284"/>
      <c r="G41" s="284"/>
      <c r="H41" s="284"/>
      <c r="I41" s="284"/>
      <c r="J41" s="285"/>
      <c r="K41" s="286"/>
    </row>
    <row r="42" spans="2:11" ht="24" customHeight="1" thickBot="1">
      <c r="B42" s="281" t="s">
        <v>503</v>
      </c>
      <c r="C42" s="1089" t="s">
        <v>504</v>
      </c>
      <c r="D42" s="1090"/>
      <c r="E42" s="1091"/>
      <c r="F42" s="284"/>
      <c r="G42" s="284"/>
      <c r="H42" s="284"/>
      <c r="I42" s="284"/>
      <c r="J42" s="285"/>
      <c r="K42" s="286"/>
    </row>
    <row r="43" spans="2:11" ht="24" customHeight="1" thickBot="1">
      <c r="B43" s="281" t="s">
        <v>505</v>
      </c>
      <c r="C43" s="1089" t="s">
        <v>506</v>
      </c>
      <c r="D43" s="1090"/>
      <c r="E43" s="1091"/>
      <c r="F43" s="284"/>
      <c r="G43" s="284"/>
      <c r="H43" s="284"/>
      <c r="I43" s="284"/>
      <c r="J43" s="285"/>
      <c r="K43" s="286"/>
    </row>
    <row r="44" spans="2:11" ht="24" customHeight="1" thickBot="1">
      <c r="B44" s="281" t="s">
        <v>507</v>
      </c>
      <c r="C44" s="1089" t="s">
        <v>508</v>
      </c>
      <c r="D44" s="1090"/>
      <c r="E44" s="1091"/>
      <c r="F44" s="284"/>
      <c r="G44" s="284"/>
      <c r="H44" s="284"/>
      <c r="I44" s="284"/>
      <c r="J44" s="285"/>
      <c r="K44" s="286"/>
    </row>
    <row r="45" spans="2:11" ht="24" customHeight="1" thickBot="1">
      <c r="B45" s="281" t="s">
        <v>509</v>
      </c>
      <c r="C45" s="1089" t="s">
        <v>510</v>
      </c>
      <c r="D45" s="1090"/>
      <c r="E45" s="1091"/>
      <c r="F45" s="284"/>
      <c r="G45" s="284"/>
      <c r="H45" s="284"/>
      <c r="I45" s="284"/>
      <c r="J45" s="285"/>
      <c r="K45" s="286"/>
    </row>
    <row r="46" spans="2:11" ht="24" customHeight="1" thickBot="1">
      <c r="B46" s="281" t="s">
        <v>511</v>
      </c>
      <c r="C46" s="1089" t="s">
        <v>512</v>
      </c>
      <c r="D46" s="1090"/>
      <c r="E46" s="1091"/>
      <c r="F46" s="284"/>
      <c r="G46" s="284"/>
      <c r="H46" s="284"/>
      <c r="I46" s="284"/>
      <c r="J46" s="285"/>
      <c r="K46" s="286"/>
    </row>
    <row r="47" spans="2:11" ht="24" customHeight="1" thickBot="1">
      <c r="B47" s="281" t="s">
        <v>513</v>
      </c>
      <c r="C47" s="1089" t="s">
        <v>514</v>
      </c>
      <c r="D47" s="1090"/>
      <c r="E47" s="1091"/>
      <c r="F47" s="284"/>
      <c r="G47" s="284"/>
      <c r="H47" s="284"/>
      <c r="I47" s="284"/>
      <c r="J47" s="285"/>
      <c r="K47" s="286"/>
    </row>
    <row r="48" spans="2:11" ht="24" customHeight="1" thickBot="1">
      <c r="B48" s="281" t="s">
        <v>515</v>
      </c>
      <c r="C48" s="1089" t="s">
        <v>516</v>
      </c>
      <c r="D48" s="1090"/>
      <c r="E48" s="1091"/>
      <c r="F48" s="284"/>
      <c r="G48" s="284"/>
      <c r="H48" s="284"/>
      <c r="I48" s="284"/>
      <c r="J48" s="285"/>
      <c r="K48" s="286"/>
    </row>
    <row r="49" spans="2:11" ht="24" customHeight="1" thickBot="1">
      <c r="B49" s="281" t="s">
        <v>517</v>
      </c>
      <c r="C49" s="1089" t="s">
        <v>154</v>
      </c>
      <c r="D49" s="1090"/>
      <c r="E49" s="1091"/>
      <c r="F49" s="284"/>
      <c r="G49" s="284"/>
      <c r="H49" s="284"/>
      <c r="I49" s="284"/>
      <c r="J49" s="285"/>
      <c r="K49" s="286"/>
    </row>
    <row r="50" spans="2:11" ht="24" customHeight="1" thickBot="1">
      <c r="B50" s="281" t="s">
        <v>518</v>
      </c>
      <c r="C50" s="1089" t="s">
        <v>519</v>
      </c>
      <c r="D50" s="1090"/>
      <c r="E50" s="1091"/>
      <c r="F50" s="284"/>
      <c r="G50" s="284"/>
      <c r="H50" s="284"/>
      <c r="I50" s="284"/>
      <c r="J50" s="285"/>
      <c r="K50" s="286"/>
    </row>
    <row r="51" spans="2:11" ht="24" customHeight="1" thickBot="1">
      <c r="B51" s="281" t="s">
        <v>520</v>
      </c>
      <c r="C51" s="1089"/>
      <c r="D51" s="1090"/>
      <c r="E51" s="1091"/>
      <c r="F51" s="284"/>
      <c r="G51" s="284"/>
      <c r="H51" s="284"/>
      <c r="I51" s="284"/>
      <c r="J51" s="285"/>
      <c r="K51" s="286"/>
    </row>
    <row r="52" spans="2:11" ht="38.25" customHeight="1" thickBot="1">
      <c r="B52" s="281"/>
      <c r="C52" s="1109" t="s">
        <v>607</v>
      </c>
      <c r="D52" s="1110"/>
      <c r="E52" s="1111"/>
      <c r="F52" s="284"/>
      <c r="G52" s="284"/>
      <c r="H52" s="284"/>
      <c r="I52" s="284"/>
      <c r="J52" s="285"/>
      <c r="K52" s="286"/>
    </row>
    <row r="53" spans="2:11" ht="24" customHeight="1" thickBot="1">
      <c r="B53" s="299">
        <v>3</v>
      </c>
      <c r="C53" s="1106" t="s">
        <v>522</v>
      </c>
      <c r="D53" s="1107"/>
      <c r="E53" s="1108"/>
      <c r="F53" s="284"/>
      <c r="G53" s="284"/>
      <c r="H53" s="284"/>
      <c r="I53" s="284"/>
      <c r="J53" s="285"/>
      <c r="K53" s="286"/>
    </row>
    <row r="54" spans="2:11" ht="24" customHeight="1" thickBot="1">
      <c r="B54" s="281" t="s">
        <v>458</v>
      </c>
      <c r="C54" s="1089" t="s">
        <v>523</v>
      </c>
      <c r="D54" s="1090"/>
      <c r="E54" s="1091"/>
      <c r="F54" s="284"/>
      <c r="G54" s="284"/>
      <c r="H54" s="284"/>
      <c r="I54" s="284"/>
      <c r="J54" s="285"/>
      <c r="K54" s="286"/>
    </row>
    <row r="55" spans="2:11" ht="24" customHeight="1" thickBot="1">
      <c r="B55" s="281" t="s">
        <v>460</v>
      </c>
      <c r="C55" s="1089" t="s">
        <v>422</v>
      </c>
      <c r="D55" s="1090"/>
      <c r="E55" s="1091"/>
      <c r="F55" s="284"/>
      <c r="G55" s="284"/>
      <c r="H55" s="284"/>
      <c r="I55" s="284"/>
      <c r="J55" s="285"/>
      <c r="K55" s="286"/>
    </row>
    <row r="56" spans="2:11" ht="24" customHeight="1" thickBot="1">
      <c r="B56" s="281"/>
      <c r="C56" s="1089" t="s">
        <v>583</v>
      </c>
      <c r="D56" s="1090"/>
      <c r="E56" s="1091"/>
      <c r="F56" s="284"/>
      <c r="G56" s="284"/>
      <c r="H56" s="284"/>
      <c r="I56" s="284"/>
      <c r="J56" s="285"/>
      <c r="K56" s="286"/>
    </row>
    <row r="57" spans="2:11" ht="24" customHeight="1" thickBot="1">
      <c r="B57" s="281"/>
      <c r="C57" s="1089" t="s">
        <v>598</v>
      </c>
      <c r="D57" s="1090"/>
      <c r="E57" s="1091"/>
      <c r="F57" s="284"/>
      <c r="G57" s="284"/>
      <c r="H57" s="284"/>
      <c r="I57" s="284"/>
      <c r="J57" s="285"/>
      <c r="K57" s="286"/>
    </row>
    <row r="58" spans="2:11" ht="24" customHeight="1" thickBot="1">
      <c r="B58" s="281"/>
      <c r="C58" s="1089" t="s">
        <v>599</v>
      </c>
      <c r="D58" s="1090"/>
      <c r="E58" s="1091"/>
      <c r="F58" s="284"/>
      <c r="G58" s="284"/>
      <c r="H58" s="284"/>
      <c r="I58" s="284"/>
      <c r="J58" s="285"/>
      <c r="K58" s="286"/>
    </row>
    <row r="59" spans="2:11" ht="24" customHeight="1" thickBot="1">
      <c r="B59" s="281"/>
      <c r="C59" s="1089" t="s">
        <v>584</v>
      </c>
      <c r="D59" s="1090"/>
      <c r="E59" s="1091"/>
      <c r="F59" s="284"/>
      <c r="G59" s="284"/>
      <c r="H59" s="284"/>
      <c r="I59" s="284"/>
      <c r="J59" s="285"/>
      <c r="K59" s="286"/>
    </row>
    <row r="60" spans="2:11" ht="24" customHeight="1" thickBot="1">
      <c r="B60" s="281"/>
      <c r="C60" s="1089" t="s">
        <v>585</v>
      </c>
      <c r="D60" s="1090"/>
      <c r="E60" s="1091"/>
      <c r="F60" s="284"/>
      <c r="G60" s="284"/>
      <c r="H60" s="284"/>
      <c r="I60" s="284"/>
      <c r="J60" s="285"/>
      <c r="K60" s="286"/>
    </row>
    <row r="61" spans="2:11" ht="24" customHeight="1" thickBot="1">
      <c r="B61" s="281"/>
      <c r="C61" s="1089" t="s">
        <v>600</v>
      </c>
      <c r="D61" s="1090"/>
      <c r="E61" s="1091"/>
      <c r="F61" s="284"/>
      <c r="G61" s="284"/>
      <c r="H61" s="284"/>
      <c r="I61" s="284"/>
      <c r="J61" s="285"/>
      <c r="K61" s="286"/>
    </row>
    <row r="62" spans="2:11" ht="24" customHeight="1" thickBot="1">
      <c r="B62" s="281"/>
      <c r="C62" s="1118" t="s">
        <v>586</v>
      </c>
      <c r="D62" s="1119"/>
      <c r="E62" s="1120"/>
      <c r="F62" s="284"/>
      <c r="G62" s="284"/>
      <c r="H62" s="284"/>
      <c r="I62" s="284"/>
      <c r="J62" s="285"/>
      <c r="K62" s="286"/>
    </row>
    <row r="63" spans="2:11" ht="24" customHeight="1" thickBot="1">
      <c r="B63" s="281" t="s">
        <v>462</v>
      </c>
      <c r="C63" s="1089" t="s">
        <v>423</v>
      </c>
      <c r="D63" s="1090"/>
      <c r="E63" s="1091"/>
      <c r="F63" s="284"/>
      <c r="G63" s="284"/>
      <c r="H63" s="284"/>
      <c r="I63" s="284"/>
      <c r="J63" s="285"/>
      <c r="K63" s="286"/>
    </row>
    <row r="64" spans="2:11" ht="24" customHeight="1" thickBot="1">
      <c r="B64" s="281" t="s">
        <v>464</v>
      </c>
      <c r="C64" s="1089" t="s">
        <v>424</v>
      </c>
      <c r="D64" s="1090"/>
      <c r="E64" s="1091"/>
      <c r="F64" s="284"/>
      <c r="G64" s="284"/>
      <c r="H64" s="284"/>
      <c r="I64" s="284"/>
      <c r="J64" s="285"/>
      <c r="K64" s="286"/>
    </row>
    <row r="65" spans="2:11" ht="24" customHeight="1" thickBot="1">
      <c r="B65" s="281" t="s">
        <v>466</v>
      </c>
      <c r="C65" s="1089" t="s">
        <v>425</v>
      </c>
      <c r="D65" s="1090"/>
      <c r="E65" s="1091"/>
      <c r="F65" s="284"/>
      <c r="G65" s="284"/>
      <c r="H65" s="284"/>
      <c r="I65" s="284"/>
      <c r="J65" s="285"/>
      <c r="K65" s="286"/>
    </row>
    <row r="66" spans="2:11" ht="24" customHeight="1" thickBot="1">
      <c r="B66" s="281" t="s">
        <v>468</v>
      </c>
      <c r="C66" s="1089" t="s">
        <v>426</v>
      </c>
      <c r="D66" s="1090"/>
      <c r="E66" s="1091"/>
      <c r="F66" s="284"/>
      <c r="G66" s="284"/>
      <c r="H66" s="284"/>
      <c r="I66" s="284"/>
      <c r="J66" s="285"/>
      <c r="K66" s="286"/>
    </row>
    <row r="67" spans="2:11" ht="24" customHeight="1" thickBot="1">
      <c r="B67" s="281" t="s">
        <v>470</v>
      </c>
      <c r="C67" s="1089" t="s">
        <v>528</v>
      </c>
      <c r="D67" s="1090"/>
      <c r="E67" s="1091"/>
      <c r="F67" s="284"/>
      <c r="G67" s="284"/>
      <c r="H67" s="284"/>
      <c r="I67" s="284"/>
      <c r="J67" s="285"/>
      <c r="K67" s="286"/>
    </row>
    <row r="68" spans="2:11" ht="24" customHeight="1" thickBot="1">
      <c r="B68" s="281" t="s">
        <v>471</v>
      </c>
      <c r="C68" s="1089" t="s">
        <v>529</v>
      </c>
      <c r="D68" s="1090"/>
      <c r="E68" s="1091"/>
      <c r="F68" s="284"/>
      <c r="G68" s="284"/>
      <c r="H68" s="284"/>
      <c r="I68" s="284"/>
      <c r="J68" s="285"/>
      <c r="K68" s="286"/>
    </row>
    <row r="69" spans="2:11" ht="24" customHeight="1" thickBot="1">
      <c r="B69" s="281" t="s">
        <v>481</v>
      </c>
      <c r="C69" s="1089" t="s">
        <v>530</v>
      </c>
      <c r="D69" s="1090"/>
      <c r="E69" s="1091"/>
      <c r="F69" s="284"/>
      <c r="G69" s="284"/>
      <c r="H69" s="284"/>
      <c r="I69" s="284"/>
      <c r="J69" s="285"/>
      <c r="K69" s="286"/>
    </row>
    <row r="70" spans="2:11" ht="24" customHeight="1" thickBot="1">
      <c r="B70" s="281"/>
      <c r="C70" s="1112" t="s">
        <v>531</v>
      </c>
      <c r="D70" s="1113"/>
      <c r="E70" s="1114"/>
      <c r="F70" s="284"/>
      <c r="G70" s="284"/>
      <c r="H70" s="284"/>
      <c r="I70" s="284"/>
      <c r="J70" s="285"/>
      <c r="K70" s="286"/>
    </row>
    <row r="71" spans="2:11" ht="24" customHeight="1">
      <c r="B71" s="1121">
        <v>4</v>
      </c>
      <c r="C71" s="1115" t="s">
        <v>587</v>
      </c>
      <c r="D71" s="1116"/>
      <c r="E71" s="1117"/>
      <c r="F71" s="1126"/>
      <c r="G71" s="1126"/>
      <c r="H71" s="1126"/>
      <c r="I71" s="1126"/>
      <c r="J71" s="289"/>
      <c r="K71" s="290"/>
    </row>
    <row r="72" spans="2:11" ht="24" customHeight="1" thickBot="1">
      <c r="B72" s="1122"/>
      <c r="C72" s="1118" t="s">
        <v>588</v>
      </c>
      <c r="D72" s="1119"/>
      <c r="E72" s="1120"/>
      <c r="F72" s="1127"/>
      <c r="G72" s="1127"/>
      <c r="H72" s="1127"/>
      <c r="I72" s="1127"/>
      <c r="J72" s="287"/>
      <c r="K72" s="288"/>
    </row>
    <row r="73" spans="2:11" ht="24" customHeight="1" thickBot="1">
      <c r="B73" s="281">
        <v>5</v>
      </c>
      <c r="C73" s="1089" t="s">
        <v>533</v>
      </c>
      <c r="D73" s="1090"/>
      <c r="E73" s="1091"/>
      <c r="F73" s="284"/>
      <c r="G73" s="284"/>
      <c r="H73" s="284"/>
      <c r="I73" s="284"/>
      <c r="J73" s="285"/>
      <c r="K73" s="286"/>
    </row>
    <row r="74" spans="2:11" ht="24" customHeight="1" thickBot="1">
      <c r="B74" s="281">
        <v>6</v>
      </c>
      <c r="C74" s="1089" t="s">
        <v>534</v>
      </c>
      <c r="D74" s="1090"/>
      <c r="E74" s="1091"/>
      <c r="F74" s="284"/>
      <c r="G74" s="284"/>
      <c r="H74" s="284"/>
      <c r="I74" s="284"/>
      <c r="J74" s="285"/>
      <c r="K74" s="286"/>
    </row>
    <row r="75" spans="2:11" ht="24" customHeight="1" thickBot="1">
      <c r="B75" s="281">
        <v>7</v>
      </c>
      <c r="C75" s="1089" t="s">
        <v>535</v>
      </c>
      <c r="D75" s="1090"/>
      <c r="E75" s="1091"/>
      <c r="F75" s="284"/>
      <c r="G75" s="284"/>
      <c r="H75" s="284"/>
      <c r="I75" s="284"/>
      <c r="J75" s="285"/>
      <c r="K75" s="286"/>
    </row>
    <row r="76" spans="2:11" ht="24" customHeight="1" thickBot="1">
      <c r="B76" s="281">
        <v>8</v>
      </c>
      <c r="C76" s="1089" t="s">
        <v>155</v>
      </c>
      <c r="D76" s="1090"/>
      <c r="E76" s="1091"/>
      <c r="F76" s="284"/>
      <c r="G76" s="284"/>
      <c r="H76" s="284"/>
      <c r="I76" s="284"/>
      <c r="J76" s="285"/>
      <c r="K76" s="286"/>
    </row>
    <row r="77" spans="2:11" ht="24" customHeight="1" thickBot="1">
      <c r="B77" s="281"/>
      <c r="C77" s="1128" t="s">
        <v>589</v>
      </c>
      <c r="D77" s="1129"/>
      <c r="E77" s="1130"/>
      <c r="F77" s="284"/>
      <c r="G77" s="284"/>
      <c r="H77" s="284"/>
      <c r="I77" s="284"/>
      <c r="J77" s="285"/>
      <c r="K77" s="286"/>
    </row>
    <row r="78" spans="2:11" ht="24" customHeight="1" thickBot="1">
      <c r="B78" s="281"/>
      <c r="C78" s="1128" t="s">
        <v>590</v>
      </c>
      <c r="D78" s="1129"/>
      <c r="E78" s="1130"/>
      <c r="F78" s="284"/>
      <c r="G78" s="284"/>
      <c r="H78" s="284"/>
      <c r="I78" s="284"/>
      <c r="J78" s="285"/>
      <c r="K78" s="286"/>
    </row>
    <row r="79" spans="2:11" ht="24" customHeight="1" thickBot="1">
      <c r="B79" s="281"/>
      <c r="C79" s="1128" t="s">
        <v>591</v>
      </c>
      <c r="D79" s="1129"/>
      <c r="E79" s="1130"/>
      <c r="F79" s="284"/>
      <c r="G79" s="284"/>
      <c r="H79" s="284"/>
      <c r="I79" s="284"/>
      <c r="J79" s="285"/>
      <c r="K79" s="286"/>
    </row>
    <row r="80" spans="2:11" ht="24" customHeight="1" thickBot="1">
      <c r="B80" s="281"/>
      <c r="C80" s="1128" t="s">
        <v>592</v>
      </c>
      <c r="D80" s="1129"/>
      <c r="E80" s="1130"/>
      <c r="F80" s="284"/>
      <c r="G80" s="284"/>
      <c r="H80" s="284"/>
      <c r="I80" s="284"/>
      <c r="J80" s="285"/>
      <c r="K80" s="286"/>
    </row>
    <row r="81" spans="2:11" ht="24" customHeight="1" thickBot="1">
      <c r="B81" s="281"/>
      <c r="C81" s="1128" t="s">
        <v>593</v>
      </c>
      <c r="D81" s="1129"/>
      <c r="E81" s="1130"/>
      <c r="F81" s="284"/>
      <c r="G81" s="284"/>
      <c r="H81" s="284"/>
      <c r="I81" s="284"/>
      <c r="J81" s="285"/>
      <c r="K81" s="286"/>
    </row>
    <row r="82" spans="2:11" ht="24" customHeight="1" thickBot="1">
      <c r="B82" s="281"/>
      <c r="C82" s="1128" t="s">
        <v>594</v>
      </c>
      <c r="D82" s="1129"/>
      <c r="E82" s="1130"/>
      <c r="F82" s="284"/>
      <c r="G82" s="284"/>
      <c r="H82" s="284"/>
      <c r="I82" s="284"/>
      <c r="J82" s="285"/>
      <c r="K82" s="286"/>
    </row>
    <row r="83" spans="2:11" ht="24" customHeight="1" thickBot="1">
      <c r="B83" s="281">
        <v>9</v>
      </c>
      <c r="C83" s="1089" t="s">
        <v>542</v>
      </c>
      <c r="D83" s="1090"/>
      <c r="E83" s="1091"/>
      <c r="F83" s="284"/>
      <c r="G83" s="284"/>
      <c r="H83" s="284"/>
      <c r="I83" s="284"/>
      <c r="J83" s="285"/>
      <c r="K83" s="286"/>
    </row>
    <row r="84" spans="2:11" ht="24" customHeight="1" thickBot="1">
      <c r="B84" s="281">
        <v>10</v>
      </c>
      <c r="C84" s="1089" t="s">
        <v>543</v>
      </c>
      <c r="D84" s="1090"/>
      <c r="E84" s="1091"/>
      <c r="F84" s="284"/>
      <c r="G84" s="284"/>
      <c r="H84" s="284"/>
      <c r="I84" s="284"/>
      <c r="J84" s="285"/>
      <c r="K84" s="286"/>
    </row>
    <row r="85" spans="2:11" ht="24" customHeight="1" thickBot="1">
      <c r="B85" s="281"/>
      <c r="C85" s="1131" t="s">
        <v>544</v>
      </c>
      <c r="D85" s="1132"/>
      <c r="E85" s="1133"/>
      <c r="F85" s="284"/>
      <c r="G85" s="284"/>
      <c r="H85" s="284"/>
      <c r="I85" s="284"/>
      <c r="J85" s="285"/>
      <c r="K85" s="286"/>
    </row>
    <row r="86" spans="2:11" ht="24" customHeight="1" thickBot="1">
      <c r="B86" s="281">
        <v>11</v>
      </c>
      <c r="C86" s="1089" t="s">
        <v>545</v>
      </c>
      <c r="D86" s="1090"/>
      <c r="E86" s="1091"/>
      <c r="F86" s="284"/>
      <c r="G86" s="284"/>
      <c r="H86" s="284"/>
      <c r="I86" s="284"/>
      <c r="J86" s="285"/>
      <c r="K86" s="286"/>
    </row>
    <row r="87" spans="2:11" ht="24" customHeight="1" thickBot="1">
      <c r="B87" s="281" t="s">
        <v>548</v>
      </c>
      <c r="C87" s="1089" t="s">
        <v>547</v>
      </c>
      <c r="D87" s="1090"/>
      <c r="E87" s="1091"/>
      <c r="F87" s="284"/>
      <c r="G87" s="284"/>
      <c r="H87" s="284"/>
      <c r="I87" s="284"/>
      <c r="J87" s="285"/>
      <c r="K87" s="286"/>
    </row>
    <row r="88" spans="2:11" ht="24" customHeight="1" thickBot="1">
      <c r="B88" s="281" t="s">
        <v>548</v>
      </c>
      <c r="C88" s="1089" t="s">
        <v>549</v>
      </c>
      <c r="D88" s="1090"/>
      <c r="E88" s="1091"/>
      <c r="F88" s="284"/>
      <c r="G88" s="284"/>
      <c r="H88" s="284"/>
      <c r="I88" s="284"/>
      <c r="J88" s="285"/>
      <c r="K88" s="286"/>
    </row>
    <row r="89" spans="2:11" ht="24" customHeight="1" thickBot="1">
      <c r="B89" s="281" t="s">
        <v>550</v>
      </c>
      <c r="C89" s="1089" t="s">
        <v>551</v>
      </c>
      <c r="D89" s="1090"/>
      <c r="E89" s="1091"/>
      <c r="F89" s="284"/>
      <c r="G89" s="284"/>
      <c r="H89" s="284"/>
      <c r="I89" s="284"/>
      <c r="J89" s="285"/>
      <c r="K89" s="286"/>
    </row>
    <row r="90" spans="2:11" ht="24" customHeight="1" thickBot="1">
      <c r="B90" s="281" t="s">
        <v>552</v>
      </c>
      <c r="C90" s="1089" t="s">
        <v>553</v>
      </c>
      <c r="D90" s="1090"/>
      <c r="E90" s="1091"/>
      <c r="F90" s="284"/>
      <c r="G90" s="284"/>
      <c r="H90" s="284"/>
      <c r="I90" s="284"/>
      <c r="J90" s="285"/>
      <c r="K90" s="286"/>
    </row>
    <row r="91" spans="2:11" ht="24" customHeight="1" thickBot="1">
      <c r="B91" s="281" t="s">
        <v>554</v>
      </c>
      <c r="C91" s="1089" t="s">
        <v>555</v>
      </c>
      <c r="D91" s="1090"/>
      <c r="E91" s="1091"/>
      <c r="F91" s="284"/>
      <c r="G91" s="284"/>
      <c r="H91" s="284"/>
      <c r="I91" s="284"/>
      <c r="J91" s="285"/>
      <c r="K91" s="286"/>
    </row>
    <row r="92" spans="2:11" ht="24" customHeight="1" thickBot="1">
      <c r="B92" s="281" t="s">
        <v>556</v>
      </c>
      <c r="C92" s="1089" t="s">
        <v>557</v>
      </c>
      <c r="D92" s="1090"/>
      <c r="E92" s="1091"/>
      <c r="F92" s="284"/>
      <c r="G92" s="284"/>
      <c r="H92" s="284"/>
      <c r="I92" s="284"/>
      <c r="J92" s="285"/>
      <c r="K92" s="286"/>
    </row>
    <row r="93" spans="2:11" ht="24" customHeight="1" thickBot="1">
      <c r="B93" s="281" t="s">
        <v>558</v>
      </c>
      <c r="C93" s="1089" t="s">
        <v>559</v>
      </c>
      <c r="D93" s="1090"/>
      <c r="E93" s="1091"/>
      <c r="F93" s="284"/>
      <c r="G93" s="284"/>
      <c r="H93" s="284"/>
      <c r="I93" s="284"/>
      <c r="J93" s="285"/>
      <c r="K93" s="286"/>
    </row>
    <row r="94" spans="2:11" ht="24" customHeight="1" thickBot="1">
      <c r="B94" s="281" t="s">
        <v>560</v>
      </c>
      <c r="C94" s="1089" t="s">
        <v>595</v>
      </c>
      <c r="D94" s="1090"/>
      <c r="E94" s="1091"/>
      <c r="F94" s="284"/>
      <c r="G94" s="284"/>
      <c r="H94" s="284"/>
      <c r="I94" s="284"/>
      <c r="J94" s="285"/>
      <c r="K94" s="286"/>
    </row>
    <row r="95" spans="2:11" ht="24" customHeight="1" thickBot="1">
      <c r="B95" s="281" t="s">
        <v>562</v>
      </c>
      <c r="C95" s="1089" t="s">
        <v>563</v>
      </c>
      <c r="D95" s="1090"/>
      <c r="E95" s="1091"/>
      <c r="F95" s="284"/>
      <c r="G95" s="284"/>
      <c r="H95" s="284"/>
      <c r="I95" s="284"/>
      <c r="J95" s="285"/>
      <c r="K95" s="286"/>
    </row>
    <row r="96" spans="2:11" ht="24" customHeight="1" thickBot="1">
      <c r="B96" s="281" t="s">
        <v>564</v>
      </c>
      <c r="C96" s="1089" t="s">
        <v>565</v>
      </c>
      <c r="D96" s="1090"/>
      <c r="E96" s="1091"/>
      <c r="F96" s="284"/>
      <c r="G96" s="284"/>
      <c r="H96" s="284"/>
      <c r="I96" s="284"/>
      <c r="J96" s="285"/>
      <c r="K96" s="286"/>
    </row>
    <row r="97" spans="2:11" ht="24" customHeight="1" thickBot="1">
      <c r="B97" s="281" t="s">
        <v>566</v>
      </c>
      <c r="C97" s="1089" t="s">
        <v>158</v>
      </c>
      <c r="D97" s="1090"/>
      <c r="E97" s="1091"/>
      <c r="F97" s="284"/>
      <c r="G97" s="284"/>
      <c r="H97" s="284"/>
      <c r="I97" s="284"/>
      <c r="J97" s="285"/>
      <c r="K97" s="286"/>
    </row>
    <row r="98" spans="2:11" ht="24" customHeight="1" thickBot="1">
      <c r="B98" s="281">
        <v>12</v>
      </c>
      <c r="C98" s="1089" t="s">
        <v>159</v>
      </c>
      <c r="D98" s="1090"/>
      <c r="E98" s="1091"/>
      <c r="F98" s="284"/>
      <c r="G98" s="284"/>
      <c r="H98" s="284"/>
      <c r="I98" s="284"/>
      <c r="J98" s="285"/>
      <c r="K98" s="286"/>
    </row>
    <row r="99" spans="2:11" ht="24" customHeight="1">
      <c r="B99" s="1121">
        <v>13</v>
      </c>
      <c r="C99" s="1115" t="s">
        <v>601</v>
      </c>
      <c r="D99" s="1116"/>
      <c r="E99" s="1117"/>
      <c r="F99" s="1126"/>
      <c r="G99" s="1126"/>
      <c r="H99" s="1126"/>
      <c r="I99" s="1126"/>
      <c r="J99" s="289"/>
      <c r="K99" s="290"/>
    </row>
    <row r="100" spans="2:11" ht="24" customHeight="1" thickBot="1">
      <c r="B100" s="1139"/>
      <c r="C100" s="1140" t="s">
        <v>602</v>
      </c>
      <c r="D100" s="1141"/>
      <c r="E100" s="1142"/>
      <c r="F100" s="1137"/>
      <c r="G100" s="1137"/>
      <c r="H100" s="1137"/>
      <c r="I100" s="1137"/>
      <c r="J100" s="291"/>
      <c r="K100" s="292"/>
    </row>
    <row r="101" spans="2:11" ht="22.5" customHeight="1">
      <c r="B101" s="300" t="s">
        <v>160</v>
      </c>
      <c r="C101" s="1086"/>
      <c r="D101" s="1086"/>
      <c r="E101" s="1086"/>
      <c r="F101" s="1086"/>
      <c r="G101" s="1086"/>
      <c r="H101" s="293"/>
      <c r="I101" s="1086"/>
      <c r="J101" s="1086"/>
      <c r="K101" s="1138"/>
    </row>
    <row r="102" spans="2:11" ht="45" customHeight="1">
      <c r="B102" s="1092" t="s">
        <v>603</v>
      </c>
      <c r="C102" s="1092"/>
      <c r="D102" s="1092"/>
      <c r="E102" s="1092"/>
      <c r="F102" s="1092"/>
      <c r="G102" s="1092"/>
      <c r="H102" s="1092"/>
      <c r="I102" s="1092"/>
      <c r="J102" s="1092"/>
      <c r="K102" s="1136"/>
    </row>
    <row r="103" spans="2:11" ht="16.5" customHeight="1">
      <c r="B103" s="294" t="s">
        <v>161</v>
      </c>
      <c r="C103" s="294"/>
      <c r="D103" s="302"/>
      <c r="E103" s="294"/>
      <c r="F103" s="294"/>
      <c r="G103" s="294"/>
      <c r="H103" s="294"/>
      <c r="I103" s="294"/>
      <c r="J103" s="294"/>
      <c r="K103" s="295"/>
    </row>
    <row r="104" spans="2:11" ht="16.5" customHeight="1">
      <c r="B104" s="294" t="s">
        <v>596</v>
      </c>
      <c r="C104" s="294"/>
      <c r="D104" s="302"/>
      <c r="E104" s="294"/>
      <c r="F104" s="294"/>
      <c r="G104" s="294"/>
      <c r="H104" s="294"/>
      <c r="I104" s="294"/>
      <c r="J104" s="294"/>
      <c r="K104" s="295"/>
    </row>
    <row r="105" spans="2:11" ht="22.5" customHeight="1">
      <c r="B105" s="294" t="s">
        <v>163</v>
      </c>
      <c r="C105" s="294"/>
      <c r="D105" s="302"/>
      <c r="E105" s="294"/>
      <c r="F105" s="294"/>
      <c r="G105" s="294"/>
      <c r="H105" s="294"/>
      <c r="I105" s="294"/>
      <c r="J105" s="294"/>
      <c r="K105" s="295"/>
    </row>
    <row r="106" spans="2:11" ht="15" customHeight="1">
      <c r="B106" s="294" t="s">
        <v>568</v>
      </c>
      <c r="C106" s="294"/>
      <c r="D106" s="302"/>
      <c r="E106" s="294"/>
      <c r="F106" s="294"/>
      <c r="G106" s="294"/>
      <c r="H106" s="294"/>
      <c r="I106" s="294"/>
      <c r="J106" s="294"/>
      <c r="K106" s="295"/>
    </row>
    <row r="107" spans="2:11" ht="15.75" customHeight="1">
      <c r="B107" s="294" t="s">
        <v>166</v>
      </c>
      <c r="C107" s="294"/>
      <c r="D107" s="302"/>
      <c r="E107" s="294"/>
      <c r="F107" s="294"/>
      <c r="G107" s="294"/>
      <c r="H107" s="294"/>
      <c r="I107" s="294"/>
      <c r="J107" s="294"/>
      <c r="K107" s="295"/>
    </row>
    <row r="108" spans="2:11" ht="16.5" customHeight="1">
      <c r="B108" s="294" t="s">
        <v>167</v>
      </c>
      <c r="C108" s="294"/>
      <c r="D108" s="302"/>
      <c r="E108" s="294"/>
      <c r="F108" s="294"/>
      <c r="G108" s="294"/>
      <c r="H108" s="294"/>
      <c r="I108" s="294"/>
      <c r="J108" s="294"/>
      <c r="K108" s="295"/>
    </row>
    <row r="109" spans="2:11" ht="16.5" customHeight="1">
      <c r="B109" s="294" t="s">
        <v>168</v>
      </c>
      <c r="C109" s="294"/>
      <c r="D109" s="294"/>
      <c r="E109" s="294"/>
      <c r="F109" s="294"/>
      <c r="G109" s="294"/>
      <c r="H109" s="294"/>
      <c r="I109" s="294"/>
      <c r="J109" s="294"/>
      <c r="K109" s="295"/>
    </row>
    <row r="110" spans="2:11" ht="32.25" customHeight="1">
      <c r="B110" s="1134" t="s">
        <v>597</v>
      </c>
      <c r="C110" s="1134"/>
      <c r="D110" s="1134"/>
      <c r="E110" s="1134"/>
      <c r="F110" s="1134"/>
      <c r="G110" s="1134"/>
      <c r="H110" s="1134"/>
      <c r="I110" s="1134"/>
      <c r="J110" s="1134"/>
      <c r="K110" s="1135"/>
    </row>
    <row r="111" spans="2:11" ht="16.5" customHeight="1">
      <c r="B111" s="294" t="s">
        <v>604</v>
      </c>
      <c r="C111" s="294"/>
      <c r="D111" s="294"/>
      <c r="E111" s="294"/>
      <c r="F111" s="294"/>
      <c r="G111" s="294"/>
      <c r="H111" s="294"/>
      <c r="I111" s="294"/>
      <c r="J111" s="294"/>
      <c r="K111" s="295"/>
    </row>
    <row r="112" spans="2:11" ht="16.5" customHeight="1">
      <c r="B112" s="296" t="s">
        <v>605</v>
      </c>
      <c r="C112" s="296"/>
      <c r="D112" s="296"/>
      <c r="E112" s="296"/>
      <c r="F112" s="296"/>
      <c r="G112" s="296"/>
      <c r="H112" s="296"/>
      <c r="I112" s="296"/>
      <c r="J112" s="294"/>
      <c r="K112" s="295"/>
    </row>
    <row r="113" spans="2:11" ht="16.5" customHeight="1">
      <c r="B113" s="301"/>
      <c r="C113" s="294"/>
      <c r="D113" s="279"/>
      <c r="E113" s="294"/>
      <c r="F113" s="294"/>
      <c r="G113" s="294"/>
      <c r="H113" s="294"/>
      <c r="I113" s="294"/>
      <c r="J113" s="294"/>
      <c r="K113" s="295"/>
    </row>
  </sheetData>
  <mergeCells count="116">
    <mergeCell ref="B110:K110"/>
    <mergeCell ref="B102:K102"/>
    <mergeCell ref="I99:I100"/>
    <mergeCell ref="C101:D101"/>
    <mergeCell ref="E101:G101"/>
    <mergeCell ref="I101:K101"/>
    <mergeCell ref="B99:B100"/>
    <mergeCell ref="C99:E99"/>
    <mergeCell ref="C100:E100"/>
    <mergeCell ref="F99:F100"/>
    <mergeCell ref="G99:G100"/>
    <mergeCell ref="H99:H100"/>
    <mergeCell ref="F71:F72"/>
    <mergeCell ref="G71:G72"/>
    <mergeCell ref="H71:H72"/>
    <mergeCell ref="I71:I72"/>
    <mergeCell ref="C96:E96"/>
    <mergeCell ref="C61:E61"/>
    <mergeCell ref="C81:E81"/>
    <mergeCell ref="C82:E82"/>
    <mergeCell ref="C83:E83"/>
    <mergeCell ref="C84:E84"/>
    <mergeCell ref="C85:E85"/>
    <mergeCell ref="C63:E63"/>
    <mergeCell ref="C64:E64"/>
    <mergeCell ref="C65:E65"/>
    <mergeCell ref="C66:E66"/>
    <mergeCell ref="C80:E80"/>
    <mergeCell ref="C67:E67"/>
    <mergeCell ref="C74:E74"/>
    <mergeCell ref="C75:E75"/>
    <mergeCell ref="C76:E76"/>
    <mergeCell ref="C77:E77"/>
    <mergeCell ref="C78:E78"/>
    <mergeCell ref="C79:E79"/>
    <mergeCell ref="C68:E68"/>
    <mergeCell ref="C60:E60"/>
    <mergeCell ref="C59:E59"/>
    <mergeCell ref="B71:B72"/>
    <mergeCell ref="C16:E16"/>
    <mergeCell ref="C26:E26"/>
    <mergeCell ref="C27:E27"/>
    <mergeCell ref="C28:E28"/>
    <mergeCell ref="C20:E20"/>
    <mergeCell ref="C21:E21"/>
    <mergeCell ref="C22:E22"/>
    <mergeCell ref="C23:E23"/>
    <mergeCell ref="C56:E56"/>
    <mergeCell ref="C32:E32"/>
    <mergeCell ref="C33:E33"/>
    <mergeCell ref="C34:E34"/>
    <mergeCell ref="C35:E35"/>
    <mergeCell ref="C50:E50"/>
    <mergeCell ref="C42:E42"/>
    <mergeCell ref="C43:E43"/>
    <mergeCell ref="C41:E41"/>
    <mergeCell ref="C57:E57"/>
    <mergeCell ref="C58:E58"/>
    <mergeCell ref="C62:E62"/>
    <mergeCell ref="C36:E36"/>
    <mergeCell ref="C69:E69"/>
    <mergeCell ref="C70:E70"/>
    <mergeCell ref="C71:E71"/>
    <mergeCell ref="C72:E72"/>
    <mergeCell ref="C73:E73"/>
    <mergeCell ref="C98:E98"/>
    <mergeCell ref="C95:E95"/>
    <mergeCell ref="C92:E92"/>
    <mergeCell ref="C93:E93"/>
    <mergeCell ref="C94:E94"/>
    <mergeCell ref="C86:E86"/>
    <mergeCell ref="C87:E87"/>
    <mergeCell ref="C88:E88"/>
    <mergeCell ref="C89:E89"/>
    <mergeCell ref="C90:E90"/>
    <mergeCell ref="C91:E91"/>
    <mergeCell ref="C97:E97"/>
    <mergeCell ref="C37:E37"/>
    <mergeCell ref="C54:E54"/>
    <mergeCell ref="C55:E55"/>
    <mergeCell ref="C53:E53"/>
    <mergeCell ref="C48:E48"/>
    <mergeCell ref="C49:E49"/>
    <mergeCell ref="C51:E51"/>
    <mergeCell ref="C52:E52"/>
    <mergeCell ref="C44:E44"/>
    <mergeCell ref="C45:E45"/>
    <mergeCell ref="C46:E46"/>
    <mergeCell ref="C47:E47"/>
    <mergeCell ref="C38:E38"/>
    <mergeCell ref="C39:E39"/>
    <mergeCell ref="C40:E40"/>
    <mergeCell ref="B3:C3"/>
    <mergeCell ref="D3:K3"/>
    <mergeCell ref="C18:E18"/>
    <mergeCell ref="C19:E19"/>
    <mergeCell ref="C17:E17"/>
    <mergeCell ref="C12:E12"/>
    <mergeCell ref="C13:E13"/>
    <mergeCell ref="C30:E30"/>
    <mergeCell ref="C31:E31"/>
    <mergeCell ref="C29:E29"/>
    <mergeCell ref="C24:E24"/>
    <mergeCell ref="C25:E25"/>
    <mergeCell ref="C5:D5"/>
    <mergeCell ref="E5:K5"/>
    <mergeCell ref="C6:J6"/>
    <mergeCell ref="B4:K4"/>
    <mergeCell ref="E8:G8"/>
    <mergeCell ref="I8:K8"/>
    <mergeCell ref="C9:E9"/>
    <mergeCell ref="C10:E10"/>
    <mergeCell ref="C11:E11"/>
    <mergeCell ref="C8:D8"/>
    <mergeCell ref="C14:E14"/>
    <mergeCell ref="C15:E15"/>
  </mergeCells>
  <printOptions horizontalCentered="1"/>
  <pageMargins left="0" right="0" top="0.75" bottom="0" header="0" footer="0"/>
  <pageSetup paperSize="9" scale="61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C2:L66"/>
  <sheetViews>
    <sheetView showGridLines="0" workbookViewId="0">
      <selection activeCell="H15" sqref="H15"/>
    </sheetView>
  </sheetViews>
  <sheetFormatPr defaultRowHeight="14.25"/>
  <cols>
    <col min="1" max="2" width="9.140625" style="37"/>
    <col min="3" max="3" width="9.140625" style="36"/>
    <col min="4" max="4" width="16.140625" style="37" customWidth="1"/>
    <col min="5" max="5" width="16" style="37" customWidth="1"/>
    <col min="6" max="6" width="13.85546875" style="37" customWidth="1"/>
    <col min="7" max="9" width="15.28515625" style="37" customWidth="1"/>
    <col min="10" max="10" width="14.28515625" style="37" customWidth="1"/>
    <col min="11" max="16384" width="9.140625" style="37"/>
  </cols>
  <sheetData>
    <row r="2" spans="3:12" ht="15" thickBot="1"/>
    <row r="3" spans="3:12" ht="14.25" customHeight="1">
      <c r="C3" s="1175" t="s">
        <v>118</v>
      </c>
      <c r="D3" s="1176"/>
      <c r="E3" s="1176"/>
      <c r="F3" s="1176"/>
      <c r="G3" s="1176"/>
      <c r="H3" s="1176"/>
      <c r="I3" s="1176"/>
      <c r="J3" s="1176"/>
      <c r="K3" s="1176"/>
      <c r="L3" s="1177"/>
    </row>
    <row r="4" spans="3:12">
      <c r="C4" s="1145"/>
      <c r="D4" s="1146"/>
      <c r="E4" s="1147" t="s">
        <v>119</v>
      </c>
      <c r="F4" s="1147"/>
      <c r="G4" s="1147"/>
      <c r="H4" s="1147"/>
      <c r="I4" s="1147"/>
      <c r="J4" s="1147"/>
      <c r="K4" s="1147"/>
      <c r="L4" s="1148"/>
    </row>
    <row r="5" spans="3:12">
      <c r="C5" s="38"/>
      <c r="D5" s="1146"/>
      <c r="E5" s="1146"/>
      <c r="F5" s="1038" t="s">
        <v>120</v>
      </c>
      <c r="G5" s="1038"/>
      <c r="H5" s="1038"/>
      <c r="I5" s="1038"/>
      <c r="J5" s="1038"/>
      <c r="K5" s="1038"/>
      <c r="L5" s="1149"/>
    </row>
    <row r="6" spans="3:12">
      <c r="C6" s="38"/>
      <c r="D6" s="1038" t="s">
        <v>121</v>
      </c>
      <c r="E6" s="1038"/>
      <c r="F6" s="1038"/>
      <c r="G6" s="1038"/>
      <c r="H6" s="1038"/>
      <c r="I6" s="1038"/>
      <c r="J6" s="1038"/>
      <c r="K6" s="1038"/>
      <c r="L6" s="39"/>
    </row>
    <row r="7" spans="3:12" ht="15" customHeight="1">
      <c r="C7" s="38"/>
      <c r="D7" s="1038" t="s">
        <v>178</v>
      </c>
      <c r="E7" s="1038"/>
      <c r="F7" s="46"/>
      <c r="G7" s="46"/>
      <c r="H7" s="46"/>
      <c r="I7" s="46"/>
      <c r="J7" s="46"/>
      <c r="K7" s="46"/>
      <c r="L7" s="39"/>
    </row>
    <row r="8" spans="3:12" ht="15" thickBot="1">
      <c r="C8" s="40"/>
      <c r="D8" s="1039"/>
      <c r="E8" s="1039"/>
      <c r="F8" s="1039"/>
      <c r="G8" s="1039"/>
      <c r="H8" s="1039"/>
      <c r="I8" s="41"/>
      <c r="J8" s="1143" t="s">
        <v>122</v>
      </c>
      <c r="K8" s="1143"/>
      <c r="L8" s="1144"/>
    </row>
    <row r="9" spans="3:12" s="53" customFormat="1" ht="25.5" customHeight="1" thickBot="1">
      <c r="C9" s="51" t="s">
        <v>84</v>
      </c>
      <c r="D9" s="1150" t="s">
        <v>123</v>
      </c>
      <c r="E9" s="1151"/>
      <c r="F9" s="1152"/>
      <c r="G9" s="52" t="s">
        <v>3</v>
      </c>
      <c r="H9" s="52" t="s">
        <v>4</v>
      </c>
      <c r="I9" s="52" t="s">
        <v>5</v>
      </c>
      <c r="J9" s="52" t="s">
        <v>6</v>
      </c>
      <c r="K9" s="1150" t="s">
        <v>0</v>
      </c>
      <c r="L9" s="1153"/>
    </row>
    <row r="10" spans="3:12" s="50" customFormat="1" ht="15" thickBot="1">
      <c r="C10" s="60">
        <v>1</v>
      </c>
      <c r="D10" s="1154">
        <v>2</v>
      </c>
      <c r="E10" s="1155"/>
      <c r="F10" s="1156"/>
      <c r="G10" s="49">
        <v>3</v>
      </c>
      <c r="H10" s="49">
        <v>4</v>
      </c>
      <c r="I10" s="49">
        <v>5</v>
      </c>
      <c r="J10" s="49">
        <v>6</v>
      </c>
      <c r="K10" s="1154">
        <v>7</v>
      </c>
      <c r="L10" s="1157"/>
    </row>
    <row r="11" spans="3:12" ht="21" customHeight="1" thickBot="1">
      <c r="C11" s="61" t="s">
        <v>124</v>
      </c>
      <c r="D11" s="1027" t="s">
        <v>125</v>
      </c>
      <c r="E11" s="1050"/>
      <c r="F11" s="1037"/>
      <c r="G11" s="42"/>
      <c r="H11" s="42"/>
      <c r="I11" s="42"/>
      <c r="J11" s="42"/>
      <c r="K11" s="1027"/>
      <c r="L11" s="1028"/>
    </row>
    <row r="12" spans="3:12" ht="21" customHeight="1" thickBot="1">
      <c r="C12" s="61">
        <v>1</v>
      </c>
      <c r="D12" s="1027" t="s">
        <v>126</v>
      </c>
      <c r="E12" s="1050"/>
      <c r="F12" s="1037"/>
      <c r="G12" s="42"/>
      <c r="H12" s="42"/>
      <c r="I12" s="42"/>
      <c r="J12" s="42"/>
      <c r="K12" s="1027"/>
      <c r="L12" s="1028"/>
    </row>
    <row r="13" spans="3:12" ht="21" customHeight="1" thickBot="1">
      <c r="C13" s="61">
        <v>2</v>
      </c>
      <c r="D13" s="1027" t="s">
        <v>127</v>
      </c>
      <c r="E13" s="1050"/>
      <c r="F13" s="1037"/>
      <c r="G13" s="42"/>
      <c r="H13" s="42"/>
      <c r="I13" s="42"/>
      <c r="J13" s="42"/>
      <c r="K13" s="1027"/>
      <c r="L13" s="1028"/>
    </row>
    <row r="14" spans="3:12" ht="21" customHeight="1" thickBot="1">
      <c r="C14" s="61">
        <v>3</v>
      </c>
      <c r="D14" s="1027" t="s">
        <v>128</v>
      </c>
      <c r="E14" s="1050"/>
      <c r="F14" s="1037"/>
      <c r="G14" s="42"/>
      <c r="H14" s="42"/>
      <c r="I14" s="42"/>
      <c r="J14" s="42"/>
      <c r="K14" s="1027"/>
      <c r="L14" s="1028"/>
    </row>
    <row r="15" spans="3:12" ht="21" customHeight="1" thickBot="1">
      <c r="C15" s="61">
        <v>4</v>
      </c>
      <c r="D15" s="1027" t="s">
        <v>129</v>
      </c>
      <c r="E15" s="1050"/>
      <c r="F15" s="1037"/>
      <c r="G15" s="42"/>
      <c r="H15" s="42"/>
      <c r="I15" s="42"/>
      <c r="J15" s="42"/>
      <c r="K15" s="1027"/>
      <c r="L15" s="1028"/>
    </row>
    <row r="16" spans="3:12" ht="21" customHeight="1">
      <c r="C16" s="1158">
        <v>4.0999999999999996</v>
      </c>
      <c r="D16" s="1077" t="s">
        <v>130</v>
      </c>
      <c r="E16" s="1078"/>
      <c r="F16" s="1079"/>
      <c r="G16" s="1075"/>
      <c r="H16" s="1075"/>
      <c r="I16" s="1075"/>
      <c r="J16" s="1075"/>
      <c r="K16" s="1077"/>
      <c r="L16" s="1160"/>
    </row>
    <row r="17" spans="3:12" ht="21" customHeight="1" thickBot="1">
      <c r="C17" s="1159"/>
      <c r="D17" s="1051" t="s">
        <v>131</v>
      </c>
      <c r="E17" s="1052"/>
      <c r="F17" s="1053"/>
      <c r="G17" s="1076"/>
      <c r="H17" s="1076"/>
      <c r="I17" s="1076"/>
      <c r="J17" s="1076"/>
      <c r="K17" s="1051"/>
      <c r="L17" s="1161"/>
    </row>
    <row r="18" spans="3:12" ht="21" customHeight="1" thickBot="1">
      <c r="C18" s="61">
        <v>5</v>
      </c>
      <c r="D18" s="1027" t="s">
        <v>132</v>
      </c>
      <c r="E18" s="1050"/>
      <c r="F18" s="1037"/>
      <c r="G18" s="42"/>
      <c r="H18" s="42"/>
      <c r="I18" s="42"/>
      <c r="J18" s="42"/>
      <c r="K18" s="1027"/>
      <c r="L18" s="1028"/>
    </row>
    <row r="19" spans="3:12" ht="21" customHeight="1" thickBot="1">
      <c r="C19" s="61">
        <v>6</v>
      </c>
      <c r="D19" s="1027" t="s">
        <v>133</v>
      </c>
      <c r="E19" s="1050"/>
      <c r="F19" s="1037"/>
      <c r="G19" s="42"/>
      <c r="H19" s="42"/>
      <c r="I19" s="42"/>
      <c r="J19" s="42"/>
      <c r="K19" s="1027"/>
      <c r="L19" s="1028"/>
    </row>
    <row r="20" spans="3:12" ht="21" customHeight="1" thickBot="1">
      <c r="C20" s="61">
        <v>6.1</v>
      </c>
      <c r="D20" s="1027" t="s">
        <v>134</v>
      </c>
      <c r="E20" s="1050"/>
      <c r="F20" s="1037"/>
      <c r="G20" s="42"/>
      <c r="H20" s="42"/>
      <c r="I20" s="42"/>
      <c r="J20" s="42"/>
      <c r="K20" s="1027"/>
      <c r="L20" s="1028"/>
    </row>
    <row r="21" spans="3:12" ht="21" customHeight="1" thickBot="1">
      <c r="C21" s="61">
        <v>6.2</v>
      </c>
      <c r="D21" s="1027" t="s">
        <v>135</v>
      </c>
      <c r="E21" s="1050"/>
      <c r="F21" s="1037"/>
      <c r="G21" s="42"/>
      <c r="H21" s="42"/>
      <c r="I21" s="42"/>
      <c r="J21" s="42"/>
      <c r="K21" s="1027"/>
      <c r="L21" s="1028"/>
    </row>
    <row r="22" spans="3:12" ht="21" customHeight="1" thickBot="1">
      <c r="C22" s="61">
        <v>6.3</v>
      </c>
      <c r="D22" s="1027" t="s">
        <v>136</v>
      </c>
      <c r="E22" s="1050"/>
      <c r="F22" s="1037"/>
      <c r="G22" s="42"/>
      <c r="H22" s="42"/>
      <c r="I22" s="42"/>
      <c r="J22" s="42"/>
      <c r="K22" s="1027"/>
      <c r="L22" s="1028"/>
    </row>
    <row r="23" spans="3:12" ht="21" customHeight="1" thickBot="1">
      <c r="C23" s="61">
        <v>6.4</v>
      </c>
      <c r="D23" s="1027" t="s">
        <v>137</v>
      </c>
      <c r="E23" s="1050"/>
      <c r="F23" s="1037"/>
      <c r="G23" s="42"/>
      <c r="H23" s="42"/>
      <c r="I23" s="42"/>
      <c r="J23" s="42"/>
      <c r="K23" s="1027"/>
      <c r="L23" s="1028"/>
    </row>
    <row r="24" spans="3:12" ht="21" customHeight="1" thickBot="1">
      <c r="C24" s="61">
        <v>6.5</v>
      </c>
      <c r="D24" s="1027" t="s">
        <v>138</v>
      </c>
      <c r="E24" s="1050"/>
      <c r="F24" s="1037"/>
      <c r="G24" s="42"/>
      <c r="H24" s="42"/>
      <c r="I24" s="42"/>
      <c r="J24" s="42"/>
      <c r="K24" s="1027"/>
      <c r="L24" s="1028"/>
    </row>
    <row r="25" spans="3:12" ht="21" customHeight="1" thickBot="1">
      <c r="C25" s="61">
        <v>6.6</v>
      </c>
      <c r="D25" s="1027" t="s">
        <v>139</v>
      </c>
      <c r="E25" s="1050"/>
      <c r="F25" s="1037"/>
      <c r="G25" s="42"/>
      <c r="H25" s="42"/>
      <c r="I25" s="42"/>
      <c r="J25" s="42"/>
      <c r="K25" s="1027"/>
      <c r="L25" s="1028"/>
    </row>
    <row r="26" spans="3:12" ht="21" customHeight="1" thickBot="1">
      <c r="C26" s="61">
        <v>6.7</v>
      </c>
      <c r="D26" s="1027" t="s">
        <v>140</v>
      </c>
      <c r="E26" s="1050"/>
      <c r="F26" s="1037"/>
      <c r="G26" s="42"/>
      <c r="H26" s="42"/>
      <c r="I26" s="42"/>
      <c r="J26" s="42"/>
      <c r="K26" s="1027"/>
      <c r="L26" s="1028"/>
    </row>
    <row r="27" spans="3:12" ht="21" customHeight="1" thickBot="1">
      <c r="C27" s="61">
        <v>6.8</v>
      </c>
      <c r="D27" s="1027" t="s">
        <v>141</v>
      </c>
      <c r="E27" s="1050"/>
      <c r="F27" s="1037"/>
      <c r="G27" s="42"/>
      <c r="H27" s="42"/>
      <c r="I27" s="42"/>
      <c r="J27" s="42"/>
      <c r="K27" s="1027"/>
      <c r="L27" s="1028"/>
    </row>
    <row r="28" spans="3:12" ht="21" customHeight="1" thickBot="1">
      <c r="C28" s="61">
        <v>6.9</v>
      </c>
      <c r="D28" s="1027" t="s">
        <v>142</v>
      </c>
      <c r="E28" s="1050"/>
      <c r="F28" s="1037"/>
      <c r="G28" s="42"/>
      <c r="H28" s="42"/>
      <c r="I28" s="42"/>
      <c r="J28" s="42"/>
      <c r="K28" s="1027"/>
      <c r="L28" s="1028"/>
    </row>
    <row r="29" spans="3:12" ht="21" customHeight="1" thickBot="1">
      <c r="C29" s="61"/>
      <c r="D29" s="1027" t="s">
        <v>143</v>
      </c>
      <c r="E29" s="1050"/>
      <c r="F29" s="1037"/>
      <c r="G29" s="42"/>
      <c r="H29" s="42"/>
      <c r="I29" s="42"/>
      <c r="J29" s="42"/>
      <c r="K29" s="1027"/>
      <c r="L29" s="1028"/>
    </row>
    <row r="30" spans="3:12" ht="21" customHeight="1" thickBot="1">
      <c r="C30" s="61">
        <v>7</v>
      </c>
      <c r="D30" s="1027" t="s">
        <v>144</v>
      </c>
      <c r="E30" s="1050"/>
      <c r="F30" s="1037"/>
      <c r="G30" s="42"/>
      <c r="H30" s="42"/>
      <c r="I30" s="42"/>
      <c r="J30" s="42"/>
      <c r="K30" s="1027"/>
      <c r="L30" s="1028"/>
    </row>
    <row r="31" spans="3:12" ht="21" customHeight="1" thickBot="1">
      <c r="C31" s="61">
        <v>7.1</v>
      </c>
      <c r="D31" s="1027" t="s">
        <v>145</v>
      </c>
      <c r="E31" s="1050"/>
      <c r="F31" s="1037"/>
      <c r="G31" s="42"/>
      <c r="H31" s="42"/>
      <c r="I31" s="42"/>
      <c r="J31" s="42"/>
      <c r="K31" s="1027"/>
      <c r="L31" s="1028"/>
    </row>
    <row r="32" spans="3:12" ht="21" customHeight="1" thickBot="1">
      <c r="C32" s="61">
        <v>7.2</v>
      </c>
      <c r="D32" s="1027" t="s">
        <v>146</v>
      </c>
      <c r="E32" s="1050"/>
      <c r="F32" s="1037"/>
      <c r="G32" s="42"/>
      <c r="H32" s="42"/>
      <c r="I32" s="42"/>
      <c r="J32" s="42"/>
      <c r="K32" s="1027"/>
      <c r="L32" s="1028"/>
    </row>
    <row r="33" spans="3:12" ht="21" customHeight="1" thickBot="1">
      <c r="C33" s="61">
        <v>7.3</v>
      </c>
      <c r="D33" s="1027" t="s">
        <v>147</v>
      </c>
      <c r="E33" s="1050"/>
      <c r="F33" s="1037"/>
      <c r="G33" s="42"/>
      <c r="H33" s="42"/>
      <c r="I33" s="42"/>
      <c r="J33" s="42"/>
      <c r="K33" s="1027"/>
      <c r="L33" s="1028"/>
    </row>
    <row r="34" spans="3:12" ht="21" customHeight="1" thickBot="1">
      <c r="C34" s="61">
        <v>7.4</v>
      </c>
      <c r="D34" s="1027" t="s">
        <v>148</v>
      </c>
      <c r="E34" s="1050"/>
      <c r="F34" s="1037"/>
      <c r="G34" s="42"/>
      <c r="H34" s="42"/>
      <c r="I34" s="42"/>
      <c r="J34" s="42"/>
      <c r="K34" s="1027"/>
      <c r="L34" s="1028"/>
    </row>
    <row r="35" spans="3:12" ht="21" customHeight="1" thickBot="1">
      <c r="C35" s="61">
        <v>7.5</v>
      </c>
      <c r="D35" s="1027" t="s">
        <v>149</v>
      </c>
      <c r="E35" s="1050"/>
      <c r="F35" s="1037"/>
      <c r="G35" s="42"/>
      <c r="H35" s="42"/>
      <c r="I35" s="42"/>
      <c r="J35" s="42"/>
      <c r="K35" s="1027"/>
      <c r="L35" s="1028"/>
    </row>
    <row r="36" spans="3:12" ht="21" customHeight="1" thickBot="1">
      <c r="C36" s="61">
        <v>7.6</v>
      </c>
      <c r="D36" s="1027" t="s">
        <v>150</v>
      </c>
      <c r="E36" s="1050"/>
      <c r="F36" s="1037"/>
      <c r="G36" s="42"/>
      <c r="H36" s="42"/>
      <c r="I36" s="42"/>
      <c r="J36" s="42"/>
      <c r="K36" s="1027"/>
      <c r="L36" s="1028"/>
    </row>
    <row r="37" spans="3:12" ht="21" customHeight="1" thickBot="1">
      <c r="C37" s="61"/>
      <c r="D37" s="1027" t="s">
        <v>151</v>
      </c>
      <c r="E37" s="1050"/>
      <c r="F37" s="1037"/>
      <c r="G37" s="42"/>
      <c r="H37" s="42"/>
      <c r="I37" s="42"/>
      <c r="J37" s="42"/>
      <c r="K37" s="1027"/>
      <c r="L37" s="1028"/>
    </row>
    <row r="38" spans="3:12" ht="21" customHeight="1" thickBot="1">
      <c r="C38" s="61">
        <v>8</v>
      </c>
      <c r="D38" s="1027" t="s">
        <v>152</v>
      </c>
      <c r="E38" s="1050"/>
      <c r="F38" s="1037"/>
      <c r="G38" s="42"/>
      <c r="H38" s="42"/>
      <c r="I38" s="42"/>
      <c r="J38" s="42"/>
      <c r="K38" s="1027"/>
      <c r="L38" s="1028"/>
    </row>
    <row r="39" spans="3:12" ht="21" customHeight="1" thickBot="1">
      <c r="C39" s="61">
        <v>9</v>
      </c>
      <c r="D39" s="1027" t="s">
        <v>153</v>
      </c>
      <c r="E39" s="1050"/>
      <c r="F39" s="1037"/>
      <c r="G39" s="42"/>
      <c r="H39" s="42"/>
      <c r="I39" s="42"/>
      <c r="J39" s="42"/>
      <c r="K39" s="1027"/>
      <c r="L39" s="1028"/>
    </row>
    <row r="40" spans="3:12" ht="21" customHeight="1" thickBot="1">
      <c r="C40" s="61">
        <v>10</v>
      </c>
      <c r="D40" s="1027" t="s">
        <v>154</v>
      </c>
      <c r="E40" s="1050"/>
      <c r="F40" s="1037"/>
      <c r="G40" s="42"/>
      <c r="H40" s="42"/>
      <c r="I40" s="42"/>
      <c r="J40" s="42"/>
      <c r="K40" s="1027"/>
      <c r="L40" s="1028"/>
    </row>
    <row r="41" spans="3:12" ht="21" customHeight="1" thickBot="1">
      <c r="C41" s="61">
        <v>11</v>
      </c>
      <c r="D41" s="1027" t="s">
        <v>155</v>
      </c>
      <c r="E41" s="1050"/>
      <c r="F41" s="1037"/>
      <c r="G41" s="42"/>
      <c r="H41" s="42"/>
      <c r="I41" s="42"/>
      <c r="J41" s="42"/>
      <c r="K41" s="1027"/>
      <c r="L41" s="1028"/>
    </row>
    <row r="42" spans="3:12" ht="21" customHeight="1" thickBot="1">
      <c r="C42" s="61">
        <v>12</v>
      </c>
      <c r="D42" s="1027" t="s">
        <v>156</v>
      </c>
      <c r="E42" s="1050"/>
      <c r="F42" s="1037"/>
      <c r="G42" s="42"/>
      <c r="H42" s="42"/>
      <c r="I42" s="42"/>
      <c r="J42" s="42"/>
      <c r="K42" s="1027"/>
      <c r="L42" s="1028"/>
    </row>
    <row r="43" spans="3:12" ht="21" customHeight="1" thickBot="1">
      <c r="C43" s="61">
        <v>14</v>
      </c>
      <c r="D43" s="1027" t="s">
        <v>157</v>
      </c>
      <c r="E43" s="1050"/>
      <c r="F43" s="1037"/>
      <c r="G43" s="42"/>
      <c r="H43" s="42"/>
      <c r="I43" s="42"/>
      <c r="J43" s="42"/>
      <c r="K43" s="1027"/>
      <c r="L43" s="1028"/>
    </row>
    <row r="44" spans="3:12" ht="21" customHeight="1" thickBot="1">
      <c r="C44" s="61">
        <v>14</v>
      </c>
      <c r="D44" s="1027" t="s">
        <v>158</v>
      </c>
      <c r="E44" s="1050"/>
      <c r="F44" s="1037"/>
      <c r="G44" s="42"/>
      <c r="H44" s="42"/>
      <c r="I44" s="42"/>
      <c r="J44" s="42"/>
      <c r="K44" s="1027"/>
      <c r="L44" s="1028"/>
    </row>
    <row r="45" spans="3:12" ht="21" customHeight="1" thickBot="1">
      <c r="C45" s="62">
        <v>15</v>
      </c>
      <c r="D45" s="1077" t="s">
        <v>159</v>
      </c>
      <c r="E45" s="1078"/>
      <c r="F45" s="1079"/>
      <c r="G45" s="43"/>
      <c r="H45" s="43"/>
      <c r="I45" s="43"/>
      <c r="J45" s="43"/>
      <c r="K45" s="1077"/>
      <c r="L45" s="1160"/>
    </row>
    <row r="46" spans="3:12" ht="22.5" customHeight="1">
      <c r="C46" s="1162">
        <v>16</v>
      </c>
      <c r="D46" s="1164" t="s">
        <v>173</v>
      </c>
      <c r="E46" s="1046"/>
      <c r="F46" s="1165"/>
      <c r="G46" s="1168"/>
      <c r="H46" s="1168"/>
      <c r="I46" s="1168"/>
      <c r="J46" s="1168"/>
      <c r="K46" s="1164"/>
      <c r="L46" s="1170"/>
    </row>
    <row r="47" spans="3:12" ht="22.5" customHeight="1" thickBot="1">
      <c r="C47" s="1163"/>
      <c r="D47" s="1166" t="s">
        <v>174</v>
      </c>
      <c r="E47" s="1038"/>
      <c r="F47" s="1167"/>
      <c r="G47" s="1169"/>
      <c r="H47" s="1169"/>
      <c r="I47" s="1169"/>
      <c r="J47" s="1169"/>
      <c r="K47" s="1171"/>
      <c r="L47" s="1172"/>
    </row>
    <row r="48" spans="3:12" ht="15" thickBot="1">
      <c r="C48" s="44" t="s">
        <v>160</v>
      </c>
      <c r="D48" s="1061"/>
      <c r="E48" s="1061"/>
      <c r="F48" s="1061"/>
      <c r="G48" s="1061"/>
      <c r="H48" s="1061"/>
      <c r="I48" s="45"/>
      <c r="J48" s="1061"/>
      <c r="K48" s="1061"/>
      <c r="L48" s="1062"/>
    </row>
    <row r="49" spans="3:12" ht="76.5" customHeight="1" thickBot="1">
      <c r="C49" s="1180"/>
      <c r="D49" s="1053"/>
      <c r="E49" s="1181" t="s">
        <v>175</v>
      </c>
      <c r="F49" s="1182"/>
      <c r="G49" s="1182"/>
      <c r="H49" s="1182"/>
      <c r="I49" s="1182"/>
      <c r="J49" s="1182"/>
      <c r="K49" s="1182"/>
      <c r="L49" s="1183"/>
    </row>
    <row r="50" spans="3:12" ht="25.5" customHeight="1" thickBot="1">
      <c r="C50" s="1178"/>
      <c r="D50" s="1037"/>
      <c r="E50" s="1027" t="s">
        <v>161</v>
      </c>
      <c r="F50" s="1050"/>
      <c r="G50" s="1050"/>
      <c r="H50" s="1050"/>
      <c r="I50" s="1050"/>
      <c r="J50" s="1050"/>
      <c r="K50" s="1050"/>
      <c r="L50" s="1028"/>
    </row>
    <row r="51" spans="3:12" ht="15" thickBot="1">
      <c r="C51" s="1178"/>
      <c r="D51" s="1037"/>
      <c r="E51" s="1027" t="s">
        <v>162</v>
      </c>
      <c r="F51" s="1050"/>
      <c r="G51" s="1050"/>
      <c r="H51" s="1050"/>
      <c r="I51" s="1050"/>
      <c r="J51" s="1050"/>
      <c r="K51" s="1050"/>
      <c r="L51" s="1028"/>
    </row>
    <row r="52" spans="3:12" ht="25.5" customHeight="1" thickBot="1">
      <c r="C52" s="1178"/>
      <c r="D52" s="1037"/>
      <c r="E52" s="1027" t="s">
        <v>163</v>
      </c>
      <c r="F52" s="1050"/>
      <c r="G52" s="1050"/>
      <c r="H52" s="1050"/>
      <c r="I52" s="1050"/>
      <c r="J52" s="1050"/>
      <c r="K52" s="1050"/>
      <c r="L52" s="1028"/>
    </row>
    <row r="53" spans="3:12" ht="25.5" customHeight="1">
      <c r="C53" s="1179"/>
      <c r="D53" s="1079"/>
      <c r="E53" s="1077" t="s">
        <v>164</v>
      </c>
      <c r="F53" s="1078"/>
      <c r="G53" s="1078"/>
      <c r="H53" s="1078"/>
      <c r="I53" s="1078"/>
      <c r="J53" s="1078"/>
      <c r="K53" s="1078"/>
      <c r="L53" s="1160"/>
    </row>
    <row r="54" spans="3:12" ht="15" thickBot="1">
      <c r="C54" s="1180"/>
      <c r="D54" s="1053"/>
      <c r="E54" s="1051" t="s">
        <v>165</v>
      </c>
      <c r="F54" s="1052"/>
      <c r="G54" s="1052"/>
      <c r="H54" s="1052"/>
      <c r="I54" s="1052"/>
      <c r="J54" s="1052"/>
      <c r="K54" s="1052"/>
      <c r="L54" s="1161"/>
    </row>
    <row r="55" spans="3:12" ht="15" thickBot="1">
      <c r="C55" s="1178"/>
      <c r="D55" s="1037"/>
      <c r="E55" s="1027" t="s">
        <v>166</v>
      </c>
      <c r="F55" s="1050"/>
      <c r="G55" s="1050"/>
      <c r="H55" s="1050"/>
      <c r="I55" s="1050"/>
      <c r="J55" s="1050"/>
      <c r="K55" s="1050"/>
      <c r="L55" s="1028"/>
    </row>
    <row r="56" spans="3:12" ht="15" thickBot="1">
      <c r="C56" s="1178"/>
      <c r="D56" s="1037"/>
      <c r="E56" s="1027" t="s">
        <v>167</v>
      </c>
      <c r="F56" s="1050"/>
      <c r="G56" s="1050"/>
      <c r="H56" s="1050"/>
      <c r="I56" s="1050"/>
      <c r="J56" s="1050"/>
      <c r="K56" s="1050"/>
      <c r="L56" s="1028"/>
    </row>
    <row r="57" spans="3:12" ht="15" thickBot="1">
      <c r="C57" s="1179"/>
      <c r="D57" s="1079"/>
      <c r="E57" s="1077" t="s">
        <v>168</v>
      </c>
      <c r="F57" s="1078"/>
      <c r="G57" s="1078"/>
      <c r="H57" s="1078"/>
      <c r="I57" s="1078"/>
      <c r="J57" s="1078"/>
      <c r="K57" s="1078"/>
      <c r="L57" s="1160"/>
    </row>
    <row r="58" spans="3:12">
      <c r="C58" s="48"/>
      <c r="D58" s="47"/>
      <c r="E58" s="47"/>
      <c r="F58" s="47"/>
      <c r="G58" s="47"/>
      <c r="H58" s="47"/>
      <c r="I58" s="47"/>
      <c r="J58" s="47"/>
      <c r="K58" s="47"/>
      <c r="L58" s="54"/>
    </row>
    <row r="59" spans="3:12" ht="18.75" customHeight="1">
      <c r="C59" s="55" t="s">
        <v>169</v>
      </c>
      <c r="D59" s="56"/>
      <c r="E59" s="56"/>
      <c r="F59" s="56"/>
      <c r="G59" s="56"/>
      <c r="H59" s="56"/>
      <c r="I59" s="56"/>
      <c r="J59" s="56"/>
      <c r="K59" s="56"/>
      <c r="L59" s="57"/>
    </row>
    <row r="60" spans="3:12" ht="18.75" customHeight="1">
      <c r="C60" s="55" t="s">
        <v>170</v>
      </c>
      <c r="D60" s="56"/>
      <c r="E60" s="56"/>
      <c r="F60" s="56"/>
      <c r="G60" s="56"/>
      <c r="H60" s="56"/>
      <c r="I60" s="56"/>
      <c r="J60" s="56"/>
      <c r="K60" s="56"/>
      <c r="L60" s="57"/>
    </row>
    <row r="61" spans="3:12" ht="18.75" customHeight="1">
      <c r="C61" s="55" t="s">
        <v>176</v>
      </c>
      <c r="D61" s="56"/>
      <c r="E61" s="56"/>
      <c r="F61" s="56"/>
      <c r="G61" s="56"/>
      <c r="H61" s="56"/>
      <c r="I61" s="56"/>
      <c r="J61" s="56"/>
      <c r="K61" s="56"/>
      <c r="L61" s="57"/>
    </row>
    <row r="62" spans="3:12" ht="18.75" customHeight="1">
      <c r="C62" s="55" t="s">
        <v>177</v>
      </c>
      <c r="D62" s="56"/>
      <c r="E62" s="56"/>
      <c r="F62" s="56"/>
      <c r="G62" s="56"/>
      <c r="H62" s="56"/>
      <c r="I62" s="56"/>
      <c r="J62" s="56"/>
      <c r="K62" s="56"/>
      <c r="L62" s="57"/>
    </row>
    <row r="63" spans="3:12" ht="18.75" customHeight="1">
      <c r="C63" s="55" t="s">
        <v>171</v>
      </c>
      <c r="D63" s="56"/>
      <c r="E63" s="56"/>
      <c r="F63" s="56"/>
      <c r="G63" s="56"/>
      <c r="H63" s="56"/>
      <c r="I63" s="56"/>
      <c r="J63" s="56"/>
      <c r="K63" s="56"/>
      <c r="L63" s="57"/>
    </row>
    <row r="64" spans="3:12" ht="18.75" customHeight="1">
      <c r="C64" s="55" t="s">
        <v>172</v>
      </c>
      <c r="D64" s="56"/>
      <c r="E64" s="56"/>
      <c r="F64" s="56"/>
      <c r="G64" s="56"/>
      <c r="H64" s="56"/>
      <c r="I64" s="56"/>
      <c r="J64" s="56"/>
      <c r="K64" s="56"/>
      <c r="L64" s="57"/>
    </row>
    <row r="65" spans="3:12">
      <c r="C65" s="1173"/>
      <c r="D65" s="56"/>
      <c r="E65" s="56"/>
      <c r="F65" s="56"/>
      <c r="G65" s="56"/>
      <c r="H65" s="56"/>
      <c r="I65" s="56"/>
      <c r="J65" s="56"/>
      <c r="K65" s="56"/>
      <c r="L65" s="57"/>
    </row>
    <row r="66" spans="3:12" ht="15" thickBot="1">
      <c r="C66" s="1174"/>
      <c r="D66" s="58"/>
      <c r="E66" s="58"/>
      <c r="F66" s="58"/>
      <c r="G66" s="58"/>
      <c r="H66" s="58"/>
      <c r="I66" s="58"/>
      <c r="J66" s="58"/>
      <c r="K66" s="58"/>
      <c r="L66" s="59"/>
    </row>
  </sheetData>
  <mergeCells count="117">
    <mergeCell ref="C65:C66"/>
    <mergeCell ref="C3:L3"/>
    <mergeCell ref="C55:D55"/>
    <mergeCell ref="E55:L55"/>
    <mergeCell ref="C56:D56"/>
    <mergeCell ref="E56:L56"/>
    <mergeCell ref="C57:D57"/>
    <mergeCell ref="E57:L57"/>
    <mergeCell ref="C51:D51"/>
    <mergeCell ref="E51:L51"/>
    <mergeCell ref="C52:D52"/>
    <mergeCell ref="E52:L52"/>
    <mergeCell ref="C53:D54"/>
    <mergeCell ref="E53:L53"/>
    <mergeCell ref="E54:L54"/>
    <mergeCell ref="D48:E48"/>
    <mergeCell ref="F48:H48"/>
    <mergeCell ref="J48:L48"/>
    <mergeCell ref="C49:D49"/>
    <mergeCell ref="E49:L49"/>
    <mergeCell ref="C50:D50"/>
    <mergeCell ref="E50:L50"/>
    <mergeCell ref="D45:F45"/>
    <mergeCell ref="K45:L45"/>
    <mergeCell ref="C46:C47"/>
    <mergeCell ref="D46:F46"/>
    <mergeCell ref="D47:F47"/>
    <mergeCell ref="G46:G47"/>
    <mergeCell ref="H46:H47"/>
    <mergeCell ref="I46:I47"/>
    <mergeCell ref="J46:J47"/>
    <mergeCell ref="K46:L47"/>
    <mergeCell ref="D42:F42"/>
    <mergeCell ref="K42:L42"/>
    <mergeCell ref="D43:F43"/>
    <mergeCell ref="K43:L43"/>
    <mergeCell ref="D44:F44"/>
    <mergeCell ref="K44:L44"/>
    <mergeCell ref="D39:F39"/>
    <mergeCell ref="K39:L39"/>
    <mergeCell ref="D40:F40"/>
    <mergeCell ref="K40:L40"/>
    <mergeCell ref="D41:F41"/>
    <mergeCell ref="K41:L41"/>
    <mergeCell ref="D36:F36"/>
    <mergeCell ref="K36:L36"/>
    <mergeCell ref="D37:F37"/>
    <mergeCell ref="K37:L37"/>
    <mergeCell ref="D38:F38"/>
    <mergeCell ref="K38:L38"/>
    <mergeCell ref="D33:F33"/>
    <mergeCell ref="K33:L33"/>
    <mergeCell ref="D34:F34"/>
    <mergeCell ref="K34:L34"/>
    <mergeCell ref="D35:F35"/>
    <mergeCell ref="K35:L35"/>
    <mergeCell ref="D30:F30"/>
    <mergeCell ref="K30:L30"/>
    <mergeCell ref="D31:F31"/>
    <mergeCell ref="K31:L31"/>
    <mergeCell ref="D32:F32"/>
    <mergeCell ref="K32:L32"/>
    <mergeCell ref="D27:F27"/>
    <mergeCell ref="K27:L27"/>
    <mergeCell ref="D28:F28"/>
    <mergeCell ref="K28:L28"/>
    <mergeCell ref="D29:F29"/>
    <mergeCell ref="K29:L29"/>
    <mergeCell ref="D24:F24"/>
    <mergeCell ref="K24:L24"/>
    <mergeCell ref="D25:F25"/>
    <mergeCell ref="K25:L25"/>
    <mergeCell ref="D26:F26"/>
    <mergeCell ref="K26:L26"/>
    <mergeCell ref="D21:F21"/>
    <mergeCell ref="K21:L21"/>
    <mergeCell ref="D22:F22"/>
    <mergeCell ref="K22:L22"/>
    <mergeCell ref="D23:F23"/>
    <mergeCell ref="K23:L23"/>
    <mergeCell ref="D18:F18"/>
    <mergeCell ref="K18:L18"/>
    <mergeCell ref="D19:F19"/>
    <mergeCell ref="K19:L19"/>
    <mergeCell ref="D20:F20"/>
    <mergeCell ref="K20:L20"/>
    <mergeCell ref="D15:F15"/>
    <mergeCell ref="K15:L15"/>
    <mergeCell ref="C16:C17"/>
    <mergeCell ref="D16:F16"/>
    <mergeCell ref="D17:F17"/>
    <mergeCell ref="G16:G17"/>
    <mergeCell ref="H16:H17"/>
    <mergeCell ref="I16:I17"/>
    <mergeCell ref="J16:J17"/>
    <mergeCell ref="K16:L17"/>
    <mergeCell ref="D12:F12"/>
    <mergeCell ref="K12:L12"/>
    <mergeCell ref="D13:F13"/>
    <mergeCell ref="K13:L13"/>
    <mergeCell ref="D14:F14"/>
    <mergeCell ref="K14:L14"/>
    <mergeCell ref="D9:F9"/>
    <mergeCell ref="K9:L9"/>
    <mergeCell ref="D10:F10"/>
    <mergeCell ref="K10:L10"/>
    <mergeCell ref="D11:F11"/>
    <mergeCell ref="K11:L11"/>
    <mergeCell ref="D6:K6"/>
    <mergeCell ref="D7:E7"/>
    <mergeCell ref="D8:E8"/>
    <mergeCell ref="F8:H8"/>
    <mergeCell ref="J8:L8"/>
    <mergeCell ref="C4:D4"/>
    <mergeCell ref="E4:L4"/>
    <mergeCell ref="D5:E5"/>
    <mergeCell ref="F5:L5"/>
  </mergeCells>
  <printOptions horizontalCentered="1"/>
  <pageMargins left="0" right="0" top="0.25" bottom="0" header="0" footer="0"/>
  <pageSetup paperSize="9" scale="5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1"/>
  <sheetViews>
    <sheetView showGridLines="0" workbookViewId="0">
      <selection activeCell="H15" sqref="H15"/>
    </sheetView>
  </sheetViews>
  <sheetFormatPr defaultRowHeight="15"/>
  <cols>
    <col min="3" max="5" width="14" customWidth="1"/>
    <col min="6" max="10" width="10.85546875" customWidth="1"/>
  </cols>
  <sheetData>
    <row r="3" spans="2:10" ht="15.75" thickBot="1"/>
    <row r="4" spans="2:10" ht="15.75">
      <c r="B4" s="1239"/>
      <c r="C4" s="1240"/>
      <c r="D4" s="1241" t="s">
        <v>633</v>
      </c>
      <c r="E4" s="1241"/>
      <c r="F4" s="1241"/>
      <c r="G4" s="1241"/>
      <c r="H4" s="1241"/>
      <c r="I4" s="1241"/>
      <c r="J4" s="1242"/>
    </row>
    <row r="5" spans="2:10" ht="22.5" customHeight="1">
      <c r="B5" s="1243" t="s">
        <v>578</v>
      </c>
      <c r="C5" s="1244"/>
      <c r="D5" s="1244"/>
      <c r="E5" s="1244"/>
      <c r="F5" s="1244"/>
      <c r="G5" s="1244"/>
      <c r="H5" s="1244"/>
      <c r="I5" s="1244"/>
      <c r="J5" s="1245"/>
    </row>
    <row r="6" spans="2:10" ht="15" customHeight="1">
      <c r="B6" s="1243" t="s">
        <v>579</v>
      </c>
      <c r="C6" s="1244"/>
      <c r="D6" s="1244"/>
      <c r="E6" s="1244"/>
      <c r="F6" s="1244"/>
      <c r="G6" s="1244"/>
      <c r="H6" s="1244"/>
      <c r="I6" s="1244"/>
      <c r="J6" s="1245"/>
    </row>
    <row r="7" spans="2:10" ht="15.75">
      <c r="B7" s="321"/>
      <c r="C7" s="1246" t="s">
        <v>121</v>
      </c>
      <c r="D7" s="1246"/>
      <c r="E7" s="1246"/>
      <c r="F7" s="1246"/>
      <c r="G7" s="1246"/>
      <c r="H7" s="1246"/>
      <c r="I7" s="1246"/>
      <c r="J7" s="1247"/>
    </row>
    <row r="8" spans="2:10" ht="15.75">
      <c r="B8" s="321"/>
      <c r="C8" s="1246" t="s">
        <v>580</v>
      </c>
      <c r="D8" s="1246"/>
      <c r="E8" s="1246"/>
      <c r="F8" s="1246"/>
      <c r="G8" s="1246"/>
      <c r="H8" s="1246"/>
      <c r="I8" s="83"/>
      <c r="J8" s="254"/>
    </row>
    <row r="9" spans="2:10" ht="16.5" thickBot="1">
      <c r="B9" s="322"/>
      <c r="C9" s="1230"/>
      <c r="D9" s="1230"/>
      <c r="E9" s="1230"/>
      <c r="F9" s="1230"/>
      <c r="G9" s="1230"/>
      <c r="H9" s="323"/>
      <c r="I9" s="1231" t="s">
        <v>122</v>
      </c>
      <c r="J9" s="1232"/>
    </row>
    <row r="10" spans="2:10" ht="15.75" thickBot="1">
      <c r="B10" s="324" t="s">
        <v>456</v>
      </c>
      <c r="C10" s="1233" t="s">
        <v>123</v>
      </c>
      <c r="D10" s="1234"/>
      <c r="E10" s="1235"/>
      <c r="F10" s="325" t="s">
        <v>3</v>
      </c>
      <c r="G10" s="325" t="s">
        <v>4</v>
      </c>
      <c r="H10" s="326" t="s">
        <v>5</v>
      </c>
      <c r="I10" s="326" t="s">
        <v>6</v>
      </c>
      <c r="J10" s="327" t="s">
        <v>0</v>
      </c>
    </row>
    <row r="11" spans="2:10" ht="15.75" thickBot="1">
      <c r="B11" s="328">
        <v>1</v>
      </c>
      <c r="C11" s="1236">
        <v>2</v>
      </c>
      <c r="D11" s="1237"/>
      <c r="E11" s="1238"/>
      <c r="F11" s="329">
        <v>3</v>
      </c>
      <c r="G11" s="329">
        <v>4</v>
      </c>
      <c r="H11" s="329">
        <v>5</v>
      </c>
      <c r="I11" s="329">
        <v>6</v>
      </c>
      <c r="J11" s="330">
        <v>7</v>
      </c>
    </row>
    <row r="12" spans="2:10" ht="22.5" customHeight="1" thickBot="1">
      <c r="B12" s="331">
        <v>1</v>
      </c>
      <c r="C12" s="1221" t="s">
        <v>457</v>
      </c>
      <c r="D12" s="1222"/>
      <c r="E12" s="1223"/>
      <c r="F12" s="332"/>
      <c r="G12" s="332"/>
      <c r="H12" s="332"/>
      <c r="I12" s="332"/>
      <c r="J12" s="333"/>
    </row>
    <row r="13" spans="2:10" ht="16.5" thickBot="1">
      <c r="B13" s="334" t="s">
        <v>458</v>
      </c>
      <c r="C13" s="1187" t="s">
        <v>459</v>
      </c>
      <c r="D13" s="1188"/>
      <c r="E13" s="1189"/>
      <c r="F13" s="332"/>
      <c r="G13" s="332"/>
      <c r="H13" s="332"/>
      <c r="I13" s="332"/>
      <c r="J13" s="333"/>
    </row>
    <row r="14" spans="2:10" ht="22.5" customHeight="1" thickBot="1">
      <c r="B14" s="334" t="s">
        <v>460</v>
      </c>
      <c r="C14" s="1187" t="s">
        <v>461</v>
      </c>
      <c r="D14" s="1188"/>
      <c r="E14" s="1189"/>
      <c r="F14" s="332"/>
      <c r="G14" s="332"/>
      <c r="H14" s="332"/>
      <c r="I14" s="332"/>
      <c r="J14" s="333"/>
    </row>
    <row r="15" spans="2:10" ht="22.5" customHeight="1" thickBot="1">
      <c r="B15" s="334" t="s">
        <v>462</v>
      </c>
      <c r="C15" s="1187" t="s">
        <v>463</v>
      </c>
      <c r="D15" s="1188"/>
      <c r="E15" s="1189"/>
      <c r="F15" s="332"/>
      <c r="G15" s="332"/>
      <c r="H15" s="332"/>
      <c r="I15" s="332"/>
      <c r="J15" s="333"/>
    </row>
    <row r="16" spans="2:10" ht="16.5" thickBot="1">
      <c r="B16" s="334" t="s">
        <v>464</v>
      </c>
      <c r="C16" s="1187" t="s">
        <v>465</v>
      </c>
      <c r="D16" s="1188"/>
      <c r="E16" s="1189"/>
      <c r="F16" s="332"/>
      <c r="G16" s="332"/>
      <c r="H16" s="332"/>
      <c r="I16" s="332"/>
      <c r="J16" s="333"/>
    </row>
    <row r="17" spans="2:10" ht="22.5" customHeight="1" thickBot="1">
      <c r="B17" s="334" t="s">
        <v>466</v>
      </c>
      <c r="C17" s="1187" t="s">
        <v>467</v>
      </c>
      <c r="D17" s="1188"/>
      <c r="E17" s="1189"/>
      <c r="F17" s="332"/>
      <c r="G17" s="332"/>
      <c r="H17" s="332"/>
      <c r="I17" s="332"/>
      <c r="J17" s="333"/>
    </row>
    <row r="18" spans="2:10" ht="16.5" thickBot="1">
      <c r="B18" s="334" t="s">
        <v>468</v>
      </c>
      <c r="C18" s="1187" t="s">
        <v>469</v>
      </c>
      <c r="D18" s="1188"/>
      <c r="E18" s="1189"/>
      <c r="F18" s="332"/>
      <c r="G18" s="332"/>
      <c r="H18" s="332"/>
      <c r="I18" s="332"/>
      <c r="J18" s="333"/>
    </row>
    <row r="19" spans="2:10" ht="16.5" thickBot="1">
      <c r="B19" s="334" t="s">
        <v>468</v>
      </c>
      <c r="C19" s="1187" t="s">
        <v>153</v>
      </c>
      <c r="D19" s="1188"/>
      <c r="E19" s="1189"/>
      <c r="F19" s="332"/>
      <c r="G19" s="332"/>
      <c r="H19" s="332"/>
      <c r="I19" s="332"/>
      <c r="J19" s="333"/>
    </row>
    <row r="20" spans="2:10" ht="16.5" thickBot="1">
      <c r="B20" s="334" t="s">
        <v>470</v>
      </c>
      <c r="C20" s="1187" t="s">
        <v>154</v>
      </c>
      <c r="D20" s="1188"/>
      <c r="E20" s="1189"/>
      <c r="F20" s="332"/>
      <c r="G20" s="332"/>
      <c r="H20" s="332"/>
      <c r="I20" s="332"/>
      <c r="J20" s="333"/>
    </row>
    <row r="21" spans="2:10" ht="22.5" customHeight="1" thickBot="1">
      <c r="B21" s="334" t="s">
        <v>471</v>
      </c>
      <c r="C21" s="1187" t="s">
        <v>472</v>
      </c>
      <c r="D21" s="1188"/>
      <c r="E21" s="1189"/>
      <c r="F21" s="332"/>
      <c r="G21" s="332"/>
      <c r="H21" s="332"/>
      <c r="I21" s="332"/>
      <c r="J21" s="333"/>
    </row>
    <row r="22" spans="2:10" ht="16.5" thickBot="1">
      <c r="B22" s="335"/>
      <c r="C22" s="1227" t="s">
        <v>581</v>
      </c>
      <c r="D22" s="1228"/>
      <c r="E22" s="1229"/>
      <c r="F22" s="332"/>
      <c r="G22" s="332"/>
      <c r="H22" s="332"/>
      <c r="I22" s="332"/>
      <c r="J22" s="333"/>
    </row>
    <row r="23" spans="2:10" ht="22.5" customHeight="1" thickBot="1">
      <c r="B23" s="331">
        <v>2</v>
      </c>
      <c r="C23" s="1221" t="s">
        <v>474</v>
      </c>
      <c r="D23" s="1222"/>
      <c r="E23" s="1223"/>
      <c r="F23" s="332"/>
      <c r="G23" s="332"/>
      <c r="H23" s="332"/>
      <c r="I23" s="332"/>
      <c r="J23" s="333"/>
    </row>
    <row r="24" spans="2:10" ht="16.5" thickBot="1">
      <c r="B24" s="334" t="s">
        <v>458</v>
      </c>
      <c r="C24" s="1187" t="s">
        <v>128</v>
      </c>
      <c r="D24" s="1188"/>
      <c r="E24" s="1189"/>
      <c r="F24" s="332"/>
      <c r="G24" s="332"/>
      <c r="H24" s="332"/>
      <c r="I24" s="332"/>
      <c r="J24" s="333"/>
    </row>
    <row r="25" spans="2:10" ht="16.5" thickBot="1">
      <c r="B25" s="334" t="s">
        <v>460</v>
      </c>
      <c r="C25" s="1187" t="s">
        <v>475</v>
      </c>
      <c r="D25" s="1188"/>
      <c r="E25" s="1189"/>
      <c r="F25" s="332"/>
      <c r="G25" s="332"/>
      <c r="H25" s="332"/>
      <c r="I25" s="332"/>
      <c r="J25" s="333"/>
    </row>
    <row r="26" spans="2:10" ht="16.5" thickBot="1">
      <c r="B26" s="334" t="s">
        <v>462</v>
      </c>
      <c r="C26" s="1187" t="s">
        <v>413</v>
      </c>
      <c r="D26" s="1188"/>
      <c r="E26" s="1189"/>
      <c r="F26" s="332"/>
      <c r="G26" s="332"/>
      <c r="H26" s="332"/>
      <c r="I26" s="332"/>
      <c r="J26" s="333"/>
    </row>
    <row r="27" spans="2:10" ht="16.5" thickBot="1">
      <c r="B27" s="334" t="s">
        <v>464</v>
      </c>
      <c r="C27" s="1187" t="s">
        <v>476</v>
      </c>
      <c r="D27" s="1188"/>
      <c r="E27" s="1189"/>
      <c r="F27" s="332"/>
      <c r="G27" s="332"/>
      <c r="H27" s="332"/>
      <c r="I27" s="332"/>
      <c r="J27" s="333"/>
    </row>
    <row r="28" spans="2:10" ht="16.5" thickBot="1">
      <c r="B28" s="334" t="s">
        <v>466</v>
      </c>
      <c r="C28" s="1187" t="s">
        <v>477</v>
      </c>
      <c r="D28" s="1188"/>
      <c r="E28" s="1189"/>
      <c r="F28" s="332"/>
      <c r="G28" s="332"/>
      <c r="H28" s="332"/>
      <c r="I28" s="332"/>
      <c r="J28" s="333"/>
    </row>
    <row r="29" spans="2:10" ht="16.5" thickBot="1">
      <c r="B29" s="334" t="s">
        <v>468</v>
      </c>
      <c r="C29" s="1187" t="s">
        <v>478</v>
      </c>
      <c r="D29" s="1188"/>
      <c r="E29" s="1189"/>
      <c r="F29" s="332"/>
      <c r="G29" s="332"/>
      <c r="H29" s="332"/>
      <c r="I29" s="332"/>
      <c r="J29" s="333"/>
    </row>
    <row r="30" spans="2:10" ht="16.5" thickBot="1">
      <c r="B30" s="334" t="s">
        <v>470</v>
      </c>
      <c r="C30" s="1187" t="s">
        <v>479</v>
      </c>
      <c r="D30" s="1188"/>
      <c r="E30" s="1189"/>
      <c r="F30" s="332"/>
      <c r="G30" s="332"/>
      <c r="H30" s="332"/>
      <c r="I30" s="332"/>
      <c r="J30" s="333"/>
    </row>
    <row r="31" spans="2:10" ht="16.5" thickBot="1">
      <c r="B31" s="334" t="s">
        <v>471</v>
      </c>
      <c r="C31" s="1187" t="s">
        <v>480</v>
      </c>
      <c r="D31" s="1188"/>
      <c r="E31" s="1189"/>
      <c r="F31" s="332"/>
      <c r="G31" s="332"/>
      <c r="H31" s="332"/>
      <c r="I31" s="332"/>
      <c r="J31" s="333"/>
    </row>
    <row r="32" spans="2:10" ht="16.5" thickBot="1">
      <c r="B32" s="334" t="s">
        <v>481</v>
      </c>
      <c r="C32" s="1187" t="s">
        <v>482</v>
      </c>
      <c r="D32" s="1188"/>
      <c r="E32" s="1189"/>
      <c r="F32" s="332"/>
      <c r="G32" s="332"/>
      <c r="H32" s="332"/>
      <c r="I32" s="332"/>
      <c r="J32" s="333"/>
    </row>
    <row r="33" spans="2:10" ht="16.5" thickBot="1">
      <c r="B33" s="336" t="s">
        <v>483</v>
      </c>
      <c r="C33" s="1187" t="s">
        <v>484</v>
      </c>
      <c r="D33" s="1188"/>
      <c r="E33" s="1189"/>
      <c r="F33" s="332"/>
      <c r="G33" s="332"/>
      <c r="H33" s="332"/>
      <c r="I33" s="332"/>
      <c r="J33" s="333"/>
    </row>
    <row r="34" spans="2:10" ht="16.5" thickBot="1">
      <c r="B34" s="336" t="s">
        <v>485</v>
      </c>
      <c r="C34" s="1187" t="s">
        <v>486</v>
      </c>
      <c r="D34" s="1188"/>
      <c r="E34" s="1189"/>
      <c r="F34" s="332"/>
      <c r="G34" s="332"/>
      <c r="H34" s="332"/>
      <c r="I34" s="332"/>
      <c r="J34" s="333"/>
    </row>
    <row r="35" spans="2:10" ht="16.5" thickBot="1">
      <c r="B35" s="336" t="s">
        <v>487</v>
      </c>
      <c r="C35" s="1187" t="s">
        <v>488</v>
      </c>
      <c r="D35" s="1188"/>
      <c r="E35" s="1189"/>
      <c r="F35" s="332"/>
      <c r="G35" s="332"/>
      <c r="H35" s="332"/>
      <c r="I35" s="332"/>
      <c r="J35" s="333"/>
    </row>
    <row r="36" spans="2:10" ht="22.5" customHeight="1" thickBot="1">
      <c r="B36" s="336" t="s">
        <v>489</v>
      </c>
      <c r="C36" s="1187" t="s">
        <v>490</v>
      </c>
      <c r="D36" s="1188"/>
      <c r="E36" s="1189"/>
      <c r="F36" s="332"/>
      <c r="G36" s="332"/>
      <c r="H36" s="332"/>
      <c r="I36" s="332"/>
      <c r="J36" s="333"/>
    </row>
    <row r="37" spans="2:10" ht="16.5" thickBot="1">
      <c r="B37" s="337" t="s">
        <v>491</v>
      </c>
      <c r="C37" s="1187" t="s">
        <v>492</v>
      </c>
      <c r="D37" s="1188"/>
      <c r="E37" s="1189"/>
      <c r="F37" s="332"/>
      <c r="G37" s="332"/>
      <c r="H37" s="332"/>
      <c r="I37" s="332"/>
      <c r="J37" s="333"/>
    </row>
    <row r="38" spans="2:10" ht="16.5" thickBot="1">
      <c r="B38" s="336" t="s">
        <v>493</v>
      </c>
      <c r="C38" s="1187" t="s">
        <v>494</v>
      </c>
      <c r="D38" s="1188"/>
      <c r="E38" s="1189"/>
      <c r="F38" s="332"/>
      <c r="G38" s="332"/>
      <c r="H38" s="332"/>
      <c r="I38" s="332"/>
      <c r="J38" s="333"/>
    </row>
    <row r="39" spans="2:10" ht="16.5" thickBot="1">
      <c r="B39" s="336" t="s">
        <v>495</v>
      </c>
      <c r="C39" s="1187" t="s">
        <v>496</v>
      </c>
      <c r="D39" s="1188"/>
      <c r="E39" s="1189"/>
      <c r="F39" s="332"/>
      <c r="G39" s="332"/>
      <c r="H39" s="332"/>
      <c r="I39" s="332"/>
      <c r="J39" s="333"/>
    </row>
    <row r="40" spans="2:10" ht="16.5" thickBot="1">
      <c r="B40" s="336" t="s">
        <v>497</v>
      </c>
      <c r="C40" s="1187" t="s">
        <v>498</v>
      </c>
      <c r="D40" s="1188"/>
      <c r="E40" s="1189"/>
      <c r="F40" s="332"/>
      <c r="G40" s="332"/>
      <c r="H40" s="332"/>
      <c r="I40" s="332"/>
      <c r="J40" s="333"/>
    </row>
    <row r="41" spans="2:10" ht="16.5" thickBot="1">
      <c r="B41" s="336" t="s">
        <v>499</v>
      </c>
      <c r="C41" s="1187" t="s">
        <v>500</v>
      </c>
      <c r="D41" s="1188"/>
      <c r="E41" s="1189"/>
      <c r="F41" s="332"/>
      <c r="G41" s="332"/>
      <c r="H41" s="332"/>
      <c r="I41" s="332"/>
      <c r="J41" s="333"/>
    </row>
    <row r="42" spans="2:10" ht="22.5" customHeight="1" thickBot="1">
      <c r="B42" s="336" t="s">
        <v>501</v>
      </c>
      <c r="C42" s="1187" t="s">
        <v>582</v>
      </c>
      <c r="D42" s="1188"/>
      <c r="E42" s="1189"/>
      <c r="F42" s="332"/>
      <c r="G42" s="332"/>
      <c r="H42" s="332"/>
      <c r="I42" s="332"/>
      <c r="J42" s="333"/>
    </row>
    <row r="43" spans="2:10" ht="16.5" thickBot="1">
      <c r="B43" s="336" t="s">
        <v>503</v>
      </c>
      <c r="C43" s="1187" t="s">
        <v>504</v>
      </c>
      <c r="D43" s="1188"/>
      <c r="E43" s="1189"/>
      <c r="F43" s="332"/>
      <c r="G43" s="332"/>
      <c r="H43" s="332"/>
      <c r="I43" s="332"/>
      <c r="J43" s="333"/>
    </row>
    <row r="44" spans="2:10" ht="22.5" customHeight="1" thickBot="1">
      <c r="B44" s="336" t="s">
        <v>505</v>
      </c>
      <c r="C44" s="1187" t="s">
        <v>506</v>
      </c>
      <c r="D44" s="1188"/>
      <c r="E44" s="1189"/>
      <c r="F44" s="332"/>
      <c r="G44" s="332"/>
      <c r="H44" s="332"/>
      <c r="I44" s="332"/>
      <c r="J44" s="333"/>
    </row>
    <row r="45" spans="2:10" ht="16.5" thickBot="1">
      <c r="B45" s="336" t="s">
        <v>507</v>
      </c>
      <c r="C45" s="1187" t="s">
        <v>508</v>
      </c>
      <c r="D45" s="1188"/>
      <c r="E45" s="1189"/>
      <c r="F45" s="332"/>
      <c r="G45" s="332"/>
      <c r="H45" s="332"/>
      <c r="I45" s="332"/>
      <c r="J45" s="333"/>
    </row>
    <row r="46" spans="2:10" ht="16.5" thickBot="1">
      <c r="B46" s="336" t="s">
        <v>509</v>
      </c>
      <c r="C46" s="1187" t="s">
        <v>510</v>
      </c>
      <c r="D46" s="1188"/>
      <c r="E46" s="1189"/>
      <c r="F46" s="332"/>
      <c r="G46" s="332"/>
      <c r="H46" s="332"/>
      <c r="I46" s="332"/>
      <c r="J46" s="333"/>
    </row>
    <row r="47" spans="2:10" ht="16.5" thickBot="1">
      <c r="B47" s="336" t="s">
        <v>511</v>
      </c>
      <c r="C47" s="1187" t="s">
        <v>512</v>
      </c>
      <c r="D47" s="1188"/>
      <c r="E47" s="1189"/>
      <c r="F47" s="332"/>
      <c r="G47" s="332"/>
      <c r="H47" s="332"/>
      <c r="I47" s="332"/>
      <c r="J47" s="333"/>
    </row>
    <row r="48" spans="2:10" ht="16.5" thickBot="1">
      <c r="B48" s="336" t="s">
        <v>513</v>
      </c>
      <c r="C48" s="1224" t="s">
        <v>514</v>
      </c>
      <c r="D48" s="1225"/>
      <c r="E48" s="1226"/>
      <c r="F48" s="332"/>
      <c r="G48" s="332"/>
      <c r="H48" s="332"/>
      <c r="I48" s="332"/>
      <c r="J48" s="333"/>
    </row>
    <row r="49" spans="2:10" ht="16.5" thickBot="1">
      <c r="B49" s="336" t="s">
        <v>515</v>
      </c>
      <c r="C49" s="1187" t="s">
        <v>516</v>
      </c>
      <c r="D49" s="1188"/>
      <c r="E49" s="1189"/>
      <c r="F49" s="332"/>
      <c r="G49" s="332"/>
      <c r="H49" s="332"/>
      <c r="I49" s="332"/>
      <c r="J49" s="333"/>
    </row>
    <row r="50" spans="2:10" ht="16.5" thickBot="1">
      <c r="B50" s="336" t="s">
        <v>517</v>
      </c>
      <c r="C50" s="1187" t="s">
        <v>154</v>
      </c>
      <c r="D50" s="1188"/>
      <c r="E50" s="1189"/>
      <c r="F50" s="332"/>
      <c r="G50" s="332"/>
      <c r="H50" s="332"/>
      <c r="I50" s="332"/>
      <c r="J50" s="333"/>
    </row>
    <row r="51" spans="2:10" ht="22.5" customHeight="1" thickBot="1">
      <c r="B51" s="336" t="s">
        <v>518</v>
      </c>
      <c r="C51" s="1187" t="s">
        <v>519</v>
      </c>
      <c r="D51" s="1188"/>
      <c r="E51" s="1189"/>
      <c r="F51" s="332"/>
      <c r="G51" s="332"/>
      <c r="H51" s="332"/>
      <c r="I51" s="332"/>
      <c r="J51" s="333"/>
    </row>
    <row r="52" spans="2:10" ht="16.5" thickBot="1">
      <c r="B52" s="336" t="s">
        <v>520</v>
      </c>
      <c r="C52" s="1218"/>
      <c r="D52" s="1219"/>
      <c r="E52" s="1220"/>
      <c r="F52" s="332"/>
      <c r="G52" s="332"/>
      <c r="H52" s="332"/>
      <c r="I52" s="332"/>
      <c r="J52" s="333"/>
    </row>
    <row r="53" spans="2:10" ht="16.5" thickBot="1">
      <c r="B53" s="335"/>
      <c r="C53" s="1221" t="s">
        <v>521</v>
      </c>
      <c r="D53" s="1222"/>
      <c r="E53" s="1223"/>
      <c r="F53" s="332"/>
      <c r="G53" s="332"/>
      <c r="H53" s="332"/>
      <c r="I53" s="332"/>
      <c r="J53" s="333"/>
    </row>
    <row r="54" spans="2:10" ht="16.5" thickBot="1">
      <c r="B54" s="331">
        <v>3</v>
      </c>
      <c r="C54" s="1221" t="s">
        <v>522</v>
      </c>
      <c r="D54" s="1222"/>
      <c r="E54" s="1223"/>
      <c r="F54" s="332"/>
      <c r="G54" s="332"/>
      <c r="H54" s="332"/>
      <c r="I54" s="332"/>
      <c r="J54" s="333"/>
    </row>
    <row r="55" spans="2:10" ht="16.5" thickBot="1">
      <c r="B55" s="334" t="s">
        <v>458</v>
      </c>
      <c r="C55" s="1187" t="s">
        <v>523</v>
      </c>
      <c r="D55" s="1188"/>
      <c r="E55" s="1189"/>
      <c r="F55" s="332"/>
      <c r="G55" s="332"/>
      <c r="H55" s="332"/>
      <c r="I55" s="332"/>
      <c r="J55" s="333"/>
    </row>
    <row r="56" spans="2:10" ht="16.5" thickBot="1">
      <c r="B56" s="334" t="s">
        <v>460</v>
      </c>
      <c r="C56" s="1187" t="s">
        <v>422</v>
      </c>
      <c r="D56" s="1188"/>
      <c r="E56" s="1189"/>
      <c r="F56" s="332"/>
      <c r="G56" s="332"/>
      <c r="H56" s="332"/>
      <c r="I56" s="332"/>
      <c r="J56" s="333"/>
    </row>
    <row r="57" spans="2:10" ht="22.5" customHeight="1" thickBot="1">
      <c r="B57" s="335"/>
      <c r="C57" s="1187" t="s">
        <v>583</v>
      </c>
      <c r="D57" s="1188"/>
      <c r="E57" s="1189"/>
      <c r="F57" s="332"/>
      <c r="G57" s="332"/>
      <c r="H57" s="332"/>
      <c r="I57" s="332"/>
      <c r="J57" s="333"/>
    </row>
    <row r="58" spans="2:10" ht="16.5" thickBot="1">
      <c r="B58" s="335"/>
      <c r="C58" s="1187" t="s">
        <v>634</v>
      </c>
      <c r="D58" s="1188"/>
      <c r="E58" s="1189"/>
      <c r="F58" s="332"/>
      <c r="G58" s="332"/>
      <c r="H58" s="332"/>
      <c r="I58" s="332"/>
      <c r="J58" s="333"/>
    </row>
    <row r="59" spans="2:10" ht="16.5" thickBot="1">
      <c r="B59" s="335"/>
      <c r="C59" s="1187" t="s">
        <v>635</v>
      </c>
      <c r="D59" s="1188"/>
      <c r="E59" s="1189"/>
      <c r="F59" s="332"/>
      <c r="G59" s="332"/>
      <c r="H59" s="332"/>
      <c r="I59" s="332"/>
      <c r="J59" s="333"/>
    </row>
    <row r="60" spans="2:10" ht="16.5" thickBot="1">
      <c r="B60" s="335"/>
      <c r="C60" s="1187" t="s">
        <v>584</v>
      </c>
      <c r="D60" s="1188"/>
      <c r="E60" s="1189"/>
      <c r="F60" s="332"/>
      <c r="G60" s="332"/>
      <c r="H60" s="332"/>
      <c r="I60" s="332"/>
      <c r="J60" s="333"/>
    </row>
    <row r="61" spans="2:10" ht="16.5" thickBot="1">
      <c r="B61" s="335"/>
      <c r="C61" s="1187" t="s">
        <v>585</v>
      </c>
      <c r="D61" s="1188"/>
      <c r="E61" s="1189"/>
      <c r="F61" s="332"/>
      <c r="G61" s="332"/>
      <c r="H61" s="332"/>
      <c r="I61" s="332"/>
      <c r="J61" s="333"/>
    </row>
    <row r="62" spans="2:10" ht="16.5" thickBot="1">
      <c r="B62" s="338"/>
      <c r="C62" s="1215" t="s">
        <v>636</v>
      </c>
      <c r="D62" s="1216"/>
      <c r="E62" s="1217"/>
      <c r="F62" s="339"/>
      <c r="G62" s="339"/>
      <c r="H62" s="339"/>
      <c r="I62" s="339"/>
      <c r="J62" s="340"/>
    </row>
    <row r="63" spans="2:10" ht="16.5" thickBot="1">
      <c r="B63" s="335"/>
      <c r="C63" s="1207" t="s">
        <v>586</v>
      </c>
      <c r="D63" s="1208"/>
      <c r="E63" s="1209"/>
      <c r="F63" s="332"/>
      <c r="G63" s="332"/>
      <c r="H63" s="332"/>
      <c r="I63" s="332"/>
      <c r="J63" s="333"/>
    </row>
    <row r="64" spans="2:10" ht="16.5" thickBot="1">
      <c r="B64" s="334" t="s">
        <v>462</v>
      </c>
      <c r="C64" s="1187" t="s">
        <v>423</v>
      </c>
      <c r="D64" s="1188"/>
      <c r="E64" s="1189"/>
      <c r="F64" s="332"/>
      <c r="G64" s="332"/>
      <c r="H64" s="332"/>
      <c r="I64" s="332"/>
      <c r="J64" s="333"/>
    </row>
    <row r="65" spans="2:10" ht="16.5" thickBot="1">
      <c r="B65" s="334" t="s">
        <v>464</v>
      </c>
      <c r="C65" s="1187" t="s">
        <v>424</v>
      </c>
      <c r="D65" s="1188"/>
      <c r="E65" s="1189"/>
      <c r="F65" s="332"/>
      <c r="G65" s="332"/>
      <c r="H65" s="332"/>
      <c r="I65" s="332"/>
      <c r="J65" s="333"/>
    </row>
    <row r="66" spans="2:10" ht="16.5" thickBot="1">
      <c r="B66" s="334" t="s">
        <v>466</v>
      </c>
      <c r="C66" s="1187" t="s">
        <v>425</v>
      </c>
      <c r="D66" s="1188"/>
      <c r="E66" s="1189"/>
      <c r="F66" s="332"/>
      <c r="G66" s="332"/>
      <c r="H66" s="332"/>
      <c r="I66" s="332"/>
      <c r="J66" s="333"/>
    </row>
    <row r="67" spans="2:10" ht="16.5" thickBot="1">
      <c r="B67" s="334" t="s">
        <v>468</v>
      </c>
      <c r="C67" s="1187" t="s">
        <v>426</v>
      </c>
      <c r="D67" s="1188"/>
      <c r="E67" s="1189"/>
      <c r="F67" s="332"/>
      <c r="G67" s="332"/>
      <c r="H67" s="332"/>
      <c r="I67" s="332"/>
      <c r="J67" s="333"/>
    </row>
    <row r="68" spans="2:10" ht="16.5" thickBot="1">
      <c r="B68" s="334" t="s">
        <v>470</v>
      </c>
      <c r="C68" s="1187" t="s">
        <v>528</v>
      </c>
      <c r="D68" s="1188"/>
      <c r="E68" s="1189"/>
      <c r="F68" s="332"/>
      <c r="G68" s="332"/>
      <c r="H68" s="332"/>
      <c r="I68" s="332"/>
      <c r="J68" s="333"/>
    </row>
    <row r="69" spans="2:10" ht="16.5" thickBot="1">
      <c r="B69" s="334" t="s">
        <v>471</v>
      </c>
      <c r="C69" s="1187" t="s">
        <v>529</v>
      </c>
      <c r="D69" s="1188"/>
      <c r="E69" s="1189"/>
      <c r="F69" s="332"/>
      <c r="G69" s="332"/>
      <c r="H69" s="332"/>
      <c r="I69" s="332"/>
      <c r="J69" s="333"/>
    </row>
    <row r="70" spans="2:10" ht="16.5" thickBot="1">
      <c r="B70" s="334" t="s">
        <v>481</v>
      </c>
      <c r="C70" s="1187" t="s">
        <v>530</v>
      </c>
      <c r="D70" s="1188"/>
      <c r="E70" s="1189"/>
      <c r="F70" s="332"/>
      <c r="G70" s="332"/>
      <c r="H70" s="332"/>
      <c r="I70" s="332"/>
      <c r="J70" s="333"/>
    </row>
    <row r="71" spans="2:10" ht="16.5" thickBot="1">
      <c r="B71" s="335"/>
      <c r="C71" s="1210" t="s">
        <v>531</v>
      </c>
      <c r="D71" s="1211"/>
      <c r="E71" s="1212"/>
      <c r="F71" s="332"/>
      <c r="G71" s="332"/>
      <c r="H71" s="332"/>
      <c r="I71" s="332"/>
      <c r="J71" s="333"/>
    </row>
    <row r="72" spans="2:10">
      <c r="B72" s="1213">
        <v>4</v>
      </c>
      <c r="C72" s="1190" t="s">
        <v>587</v>
      </c>
      <c r="D72" s="1191"/>
      <c r="E72" s="1192"/>
      <c r="F72" s="990"/>
      <c r="G72" s="990"/>
      <c r="H72" s="990"/>
      <c r="I72" s="990"/>
      <c r="J72" s="1205"/>
    </row>
    <row r="73" spans="2:10" ht="15.75" thickBot="1">
      <c r="B73" s="1214"/>
      <c r="C73" s="1207" t="s">
        <v>588</v>
      </c>
      <c r="D73" s="1208"/>
      <c r="E73" s="1209"/>
      <c r="F73" s="991"/>
      <c r="G73" s="991"/>
      <c r="H73" s="991"/>
      <c r="I73" s="991"/>
      <c r="J73" s="1206"/>
    </row>
    <row r="74" spans="2:10" ht="16.5" thickBot="1">
      <c r="B74" s="337">
        <v>5</v>
      </c>
      <c r="C74" s="1187" t="s">
        <v>533</v>
      </c>
      <c r="D74" s="1188"/>
      <c r="E74" s="1189"/>
      <c r="F74" s="332"/>
      <c r="G74" s="332"/>
      <c r="H74" s="332"/>
      <c r="I74" s="332"/>
      <c r="J74" s="333"/>
    </row>
    <row r="75" spans="2:10" ht="16.5" thickBot="1">
      <c r="B75" s="337">
        <v>6</v>
      </c>
      <c r="C75" s="1187" t="s">
        <v>534</v>
      </c>
      <c r="D75" s="1188"/>
      <c r="E75" s="1189"/>
      <c r="F75" s="332"/>
      <c r="G75" s="332"/>
      <c r="H75" s="332"/>
      <c r="I75" s="332"/>
      <c r="J75" s="333"/>
    </row>
    <row r="76" spans="2:10" ht="16.5" thickBot="1">
      <c r="B76" s="337">
        <v>7</v>
      </c>
      <c r="C76" s="1187" t="s">
        <v>535</v>
      </c>
      <c r="D76" s="1188"/>
      <c r="E76" s="1189"/>
      <c r="F76" s="332"/>
      <c r="G76" s="332"/>
      <c r="H76" s="332"/>
      <c r="I76" s="332"/>
      <c r="J76" s="333"/>
    </row>
    <row r="77" spans="2:10" ht="16.5" thickBot="1">
      <c r="B77" s="337">
        <v>8</v>
      </c>
      <c r="C77" s="1187" t="s">
        <v>155</v>
      </c>
      <c r="D77" s="1188"/>
      <c r="E77" s="1189"/>
      <c r="F77" s="332"/>
      <c r="G77" s="332"/>
      <c r="H77" s="332"/>
      <c r="I77" s="332"/>
      <c r="J77" s="333"/>
    </row>
    <row r="78" spans="2:10" ht="16.5" thickBot="1">
      <c r="B78" s="335"/>
      <c r="C78" s="1202" t="s">
        <v>589</v>
      </c>
      <c r="D78" s="1203"/>
      <c r="E78" s="1204"/>
      <c r="F78" s="332"/>
      <c r="G78" s="332"/>
      <c r="H78" s="332"/>
      <c r="I78" s="332"/>
      <c r="J78" s="333"/>
    </row>
    <row r="79" spans="2:10" ht="16.5" thickBot="1">
      <c r="B79" s="335"/>
      <c r="C79" s="1202" t="s">
        <v>590</v>
      </c>
      <c r="D79" s="1203"/>
      <c r="E79" s="1204"/>
      <c r="F79" s="332"/>
      <c r="G79" s="332"/>
      <c r="H79" s="332"/>
      <c r="I79" s="332"/>
      <c r="J79" s="333"/>
    </row>
    <row r="80" spans="2:10" ht="16.5" thickBot="1">
      <c r="B80" s="335"/>
      <c r="C80" s="1202" t="s">
        <v>591</v>
      </c>
      <c r="D80" s="1203"/>
      <c r="E80" s="1204"/>
      <c r="F80" s="332"/>
      <c r="G80" s="332"/>
      <c r="H80" s="332"/>
      <c r="I80" s="332"/>
      <c r="J80" s="333"/>
    </row>
    <row r="81" spans="2:10" ht="16.5" thickBot="1">
      <c r="B81" s="335"/>
      <c r="C81" s="1202" t="s">
        <v>592</v>
      </c>
      <c r="D81" s="1203"/>
      <c r="E81" s="1204"/>
      <c r="F81" s="332"/>
      <c r="G81" s="332"/>
      <c r="H81" s="332"/>
      <c r="I81" s="332"/>
      <c r="J81" s="333"/>
    </row>
    <row r="82" spans="2:10" ht="16.5" thickBot="1">
      <c r="B82" s="335"/>
      <c r="C82" s="1202" t="s">
        <v>593</v>
      </c>
      <c r="D82" s="1203"/>
      <c r="E82" s="1204"/>
      <c r="F82" s="332"/>
      <c r="G82" s="332"/>
      <c r="H82" s="332"/>
      <c r="I82" s="332"/>
      <c r="J82" s="333"/>
    </row>
    <row r="83" spans="2:10" ht="16.5" thickBot="1">
      <c r="B83" s="335"/>
      <c r="C83" s="1202" t="s">
        <v>594</v>
      </c>
      <c r="D83" s="1203"/>
      <c r="E83" s="1204"/>
      <c r="F83" s="332"/>
      <c r="G83" s="332"/>
      <c r="H83" s="332"/>
      <c r="I83" s="332"/>
      <c r="J83" s="333"/>
    </row>
    <row r="84" spans="2:10" ht="16.5" thickBot="1">
      <c r="B84" s="337">
        <v>9</v>
      </c>
      <c r="C84" s="1187" t="s">
        <v>542</v>
      </c>
      <c r="D84" s="1188"/>
      <c r="E84" s="1189"/>
      <c r="F84" s="332"/>
      <c r="G84" s="332"/>
      <c r="H84" s="332"/>
      <c r="I84" s="332"/>
      <c r="J84" s="333"/>
    </row>
    <row r="85" spans="2:10" ht="16.5" thickBot="1">
      <c r="B85" s="341">
        <v>10</v>
      </c>
      <c r="C85" s="1187" t="s">
        <v>543</v>
      </c>
      <c r="D85" s="1188"/>
      <c r="E85" s="1189"/>
      <c r="F85" s="332"/>
      <c r="G85" s="332"/>
      <c r="H85" s="332"/>
      <c r="I85" s="332"/>
      <c r="J85" s="333"/>
    </row>
    <row r="86" spans="2:10" ht="16.5" thickBot="1">
      <c r="B86" s="335"/>
      <c r="C86" s="1199" t="s">
        <v>544</v>
      </c>
      <c r="D86" s="1200"/>
      <c r="E86" s="1201"/>
      <c r="F86" s="332"/>
      <c r="G86" s="332"/>
      <c r="H86" s="332"/>
      <c r="I86" s="332"/>
      <c r="J86" s="333"/>
    </row>
    <row r="87" spans="2:10" ht="16.5" thickBot="1">
      <c r="B87" s="328">
        <v>11</v>
      </c>
      <c r="C87" s="1187" t="s">
        <v>545</v>
      </c>
      <c r="D87" s="1188"/>
      <c r="E87" s="1189"/>
      <c r="F87" s="332"/>
      <c r="G87" s="332"/>
      <c r="H87" s="332"/>
      <c r="I87" s="332"/>
      <c r="J87" s="333"/>
    </row>
    <row r="88" spans="2:10" ht="16.5" thickBot="1">
      <c r="B88" s="334" t="s">
        <v>548</v>
      </c>
      <c r="C88" s="1187" t="s">
        <v>547</v>
      </c>
      <c r="D88" s="1188"/>
      <c r="E88" s="1189"/>
      <c r="F88" s="332"/>
      <c r="G88" s="332"/>
      <c r="H88" s="332"/>
      <c r="I88" s="332"/>
      <c r="J88" s="333"/>
    </row>
    <row r="89" spans="2:10" ht="16.5" thickBot="1">
      <c r="B89" s="336" t="s">
        <v>548</v>
      </c>
      <c r="C89" s="1187" t="s">
        <v>549</v>
      </c>
      <c r="D89" s="1188"/>
      <c r="E89" s="1189"/>
      <c r="F89" s="332"/>
      <c r="G89" s="332"/>
      <c r="H89" s="332"/>
      <c r="I89" s="332"/>
      <c r="J89" s="333"/>
    </row>
    <row r="90" spans="2:10" ht="16.5" thickBot="1">
      <c r="B90" s="334" t="s">
        <v>550</v>
      </c>
      <c r="C90" s="1187" t="s">
        <v>551</v>
      </c>
      <c r="D90" s="1188"/>
      <c r="E90" s="1189"/>
      <c r="F90" s="332"/>
      <c r="G90" s="332"/>
      <c r="H90" s="332"/>
      <c r="I90" s="332"/>
      <c r="J90" s="333"/>
    </row>
    <row r="91" spans="2:10" ht="16.5" thickBot="1">
      <c r="B91" s="334" t="s">
        <v>552</v>
      </c>
      <c r="C91" s="1187" t="s">
        <v>553</v>
      </c>
      <c r="D91" s="1188"/>
      <c r="E91" s="1189"/>
      <c r="F91" s="332"/>
      <c r="G91" s="332"/>
      <c r="H91" s="332"/>
      <c r="I91" s="332"/>
      <c r="J91" s="333"/>
    </row>
    <row r="92" spans="2:10" ht="16.5" thickBot="1">
      <c r="B92" s="334" t="s">
        <v>554</v>
      </c>
      <c r="C92" s="1187" t="s">
        <v>555</v>
      </c>
      <c r="D92" s="1188"/>
      <c r="E92" s="1189"/>
      <c r="F92" s="332"/>
      <c r="G92" s="332"/>
      <c r="H92" s="332"/>
      <c r="I92" s="332"/>
      <c r="J92" s="333"/>
    </row>
    <row r="93" spans="2:10" ht="16.5" thickBot="1">
      <c r="B93" s="334" t="s">
        <v>556</v>
      </c>
      <c r="C93" s="1187" t="s">
        <v>557</v>
      </c>
      <c r="D93" s="1188"/>
      <c r="E93" s="1189"/>
      <c r="F93" s="332"/>
      <c r="G93" s="332"/>
      <c r="H93" s="332"/>
      <c r="I93" s="332"/>
      <c r="J93" s="333"/>
    </row>
    <row r="94" spans="2:10" ht="16.5" thickBot="1">
      <c r="B94" s="334" t="s">
        <v>558</v>
      </c>
      <c r="C94" s="1187" t="s">
        <v>559</v>
      </c>
      <c r="D94" s="1188"/>
      <c r="E94" s="1189"/>
      <c r="F94" s="332"/>
      <c r="G94" s="332"/>
      <c r="H94" s="332"/>
      <c r="I94" s="332"/>
      <c r="J94" s="333"/>
    </row>
    <row r="95" spans="2:10" ht="16.5" thickBot="1">
      <c r="B95" s="334" t="s">
        <v>560</v>
      </c>
      <c r="C95" s="1187" t="s">
        <v>595</v>
      </c>
      <c r="D95" s="1188"/>
      <c r="E95" s="1189"/>
      <c r="F95" s="332"/>
      <c r="G95" s="332"/>
      <c r="H95" s="332"/>
      <c r="I95" s="332"/>
      <c r="J95" s="333"/>
    </row>
    <row r="96" spans="2:10" ht="16.5" thickBot="1">
      <c r="B96" s="334" t="s">
        <v>562</v>
      </c>
      <c r="C96" s="1187" t="s">
        <v>563</v>
      </c>
      <c r="D96" s="1188"/>
      <c r="E96" s="1189"/>
      <c r="F96" s="332"/>
      <c r="G96" s="332"/>
      <c r="H96" s="332"/>
      <c r="I96" s="332"/>
      <c r="J96" s="333"/>
    </row>
    <row r="97" spans="2:10" ht="16.5" thickBot="1">
      <c r="B97" s="334" t="s">
        <v>564</v>
      </c>
      <c r="C97" s="1187" t="s">
        <v>565</v>
      </c>
      <c r="D97" s="1188"/>
      <c r="E97" s="1189"/>
      <c r="F97" s="332"/>
      <c r="G97" s="332"/>
      <c r="H97" s="332"/>
      <c r="I97" s="332"/>
      <c r="J97" s="333"/>
    </row>
    <row r="98" spans="2:10" ht="16.5" thickBot="1">
      <c r="B98" s="334" t="s">
        <v>566</v>
      </c>
      <c r="C98" s="1187" t="s">
        <v>158</v>
      </c>
      <c r="D98" s="1188"/>
      <c r="E98" s="1189"/>
      <c r="F98" s="332"/>
      <c r="G98" s="332"/>
      <c r="H98" s="332"/>
      <c r="I98" s="332"/>
      <c r="J98" s="333"/>
    </row>
    <row r="99" spans="2:10" ht="16.5" thickBot="1">
      <c r="B99" s="342">
        <v>12</v>
      </c>
      <c r="C99" s="1190" t="s">
        <v>159</v>
      </c>
      <c r="D99" s="1191"/>
      <c r="E99" s="1192"/>
      <c r="F99" s="343"/>
      <c r="G99" s="343"/>
      <c r="H99" s="343"/>
      <c r="I99" s="343"/>
      <c r="J99" s="344"/>
    </row>
    <row r="100" spans="2:10" ht="25.5" customHeight="1" thickBot="1">
      <c r="B100" s="345">
        <v>13</v>
      </c>
      <c r="C100" s="1193" t="s">
        <v>637</v>
      </c>
      <c r="D100" s="1194"/>
      <c r="E100" s="1195"/>
      <c r="F100" s="346"/>
      <c r="G100" s="346"/>
      <c r="H100" s="346"/>
      <c r="I100" s="346"/>
      <c r="J100" s="347"/>
    </row>
    <row r="101" spans="2:10" ht="16.5" thickBot="1">
      <c r="B101" s="341" t="s">
        <v>160</v>
      </c>
      <c r="C101" s="1196"/>
      <c r="D101" s="1197"/>
      <c r="E101" s="1197"/>
      <c r="F101" s="1197"/>
      <c r="G101" s="1197"/>
      <c r="H101" s="1197"/>
      <c r="I101" s="1197"/>
      <c r="J101" s="1198"/>
    </row>
    <row r="102" spans="2:10" ht="16.5" thickBot="1">
      <c r="B102" s="348"/>
      <c r="C102" s="1184" t="s">
        <v>638</v>
      </c>
      <c r="D102" s="1185"/>
      <c r="E102" s="1185"/>
      <c r="F102" s="1185"/>
      <c r="G102" s="1185"/>
      <c r="H102" s="1185"/>
      <c r="I102" s="1185"/>
      <c r="J102" s="1186"/>
    </row>
    <row r="103" spans="2:10" ht="16.5" thickBot="1">
      <c r="B103" s="349"/>
      <c r="C103" s="1184" t="s">
        <v>161</v>
      </c>
      <c r="D103" s="1185"/>
      <c r="E103" s="1185"/>
      <c r="F103" s="1185"/>
      <c r="G103" s="1185"/>
      <c r="H103" s="1185"/>
      <c r="I103" s="1185"/>
      <c r="J103" s="1186"/>
    </row>
    <row r="104" spans="2:10" ht="16.5" thickBot="1">
      <c r="B104" s="349"/>
      <c r="C104" s="1184" t="s">
        <v>596</v>
      </c>
      <c r="D104" s="1185"/>
      <c r="E104" s="1185"/>
      <c r="F104" s="1185"/>
      <c r="G104" s="1185"/>
      <c r="H104" s="1185"/>
      <c r="I104" s="1185"/>
      <c r="J104" s="1186"/>
    </row>
    <row r="105" spans="2:10" ht="16.5" thickBot="1">
      <c r="B105" s="349"/>
      <c r="C105" s="1184" t="s">
        <v>163</v>
      </c>
      <c r="D105" s="1185"/>
      <c r="E105" s="1185"/>
      <c r="F105" s="1185"/>
      <c r="G105" s="1185"/>
      <c r="H105" s="1185"/>
      <c r="I105" s="1185"/>
      <c r="J105" s="1186"/>
    </row>
    <row r="106" spans="2:10" ht="16.5" thickBot="1">
      <c r="B106" s="349"/>
      <c r="C106" s="1184" t="s">
        <v>568</v>
      </c>
      <c r="D106" s="1185"/>
      <c r="E106" s="1185"/>
      <c r="F106" s="1185"/>
      <c r="G106" s="1185"/>
      <c r="H106" s="1185"/>
      <c r="I106" s="1185"/>
      <c r="J106" s="1186"/>
    </row>
    <row r="107" spans="2:10" ht="16.5" thickBot="1">
      <c r="B107" s="349"/>
      <c r="C107" s="1184" t="s">
        <v>166</v>
      </c>
      <c r="D107" s="1185"/>
      <c r="E107" s="1185"/>
      <c r="F107" s="1185"/>
      <c r="G107" s="1185"/>
      <c r="H107" s="1185"/>
      <c r="I107" s="1185"/>
      <c r="J107" s="1186"/>
    </row>
    <row r="108" spans="2:10" ht="16.5" thickBot="1">
      <c r="B108" s="350"/>
      <c r="C108" s="1184" t="s">
        <v>167</v>
      </c>
      <c r="D108" s="1185"/>
      <c r="E108" s="1185"/>
      <c r="F108" s="1185"/>
      <c r="G108" s="1185"/>
      <c r="H108" s="1185"/>
      <c r="I108" s="1185"/>
      <c r="J108" s="1186"/>
    </row>
    <row r="109" spans="2:10" ht="16.5" thickBot="1">
      <c r="B109" s="350"/>
      <c r="C109" s="1184" t="s">
        <v>168</v>
      </c>
      <c r="D109" s="1185"/>
      <c r="E109" s="1185"/>
      <c r="F109" s="1185"/>
      <c r="G109" s="1185"/>
      <c r="H109" s="1185"/>
      <c r="I109" s="1185"/>
      <c r="J109" s="1186"/>
    </row>
    <row r="110" spans="2:10" ht="33.75" customHeight="1" thickBot="1">
      <c r="B110" s="350"/>
      <c r="C110" s="1184" t="s">
        <v>597</v>
      </c>
      <c r="D110" s="1185"/>
      <c r="E110" s="1185"/>
      <c r="F110" s="1185"/>
      <c r="G110" s="1185"/>
      <c r="H110" s="1185"/>
      <c r="I110" s="1185"/>
      <c r="J110" s="1186"/>
    </row>
    <row r="111" spans="2:10" ht="29.25" customHeight="1" thickBot="1">
      <c r="B111" s="350"/>
      <c r="C111" s="1184" t="s">
        <v>639</v>
      </c>
      <c r="D111" s="1185"/>
      <c r="E111" s="1185"/>
      <c r="F111" s="1185"/>
      <c r="G111" s="1185"/>
      <c r="H111" s="1185"/>
      <c r="I111" s="1185"/>
      <c r="J111" s="1186"/>
    </row>
  </sheetData>
  <mergeCells count="117">
    <mergeCell ref="B4:C4"/>
    <mergeCell ref="D4:J4"/>
    <mergeCell ref="B5:J5"/>
    <mergeCell ref="B6:J6"/>
    <mergeCell ref="C7:J7"/>
    <mergeCell ref="C8:H8"/>
    <mergeCell ref="C13:E13"/>
    <mergeCell ref="C14:E14"/>
    <mergeCell ref="C15:E15"/>
    <mergeCell ref="C16:E16"/>
    <mergeCell ref="C17:E17"/>
    <mergeCell ref="C18:E18"/>
    <mergeCell ref="C9:D9"/>
    <mergeCell ref="E9:G9"/>
    <mergeCell ref="I9:J9"/>
    <mergeCell ref="C10:E10"/>
    <mergeCell ref="C11:E11"/>
    <mergeCell ref="C12:E12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49:E49"/>
    <mergeCell ref="C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B72:B73"/>
    <mergeCell ref="C72:E72"/>
    <mergeCell ref="C61:E61"/>
    <mergeCell ref="C62:E62"/>
    <mergeCell ref="C63:E63"/>
    <mergeCell ref="C64:E64"/>
    <mergeCell ref="C65:E65"/>
    <mergeCell ref="C66:E66"/>
    <mergeCell ref="C55:E55"/>
    <mergeCell ref="C56:E56"/>
    <mergeCell ref="C57:E57"/>
    <mergeCell ref="C58:E58"/>
    <mergeCell ref="C59:E59"/>
    <mergeCell ref="C60:E60"/>
    <mergeCell ref="F72:F73"/>
    <mergeCell ref="G72:G73"/>
    <mergeCell ref="H72:H73"/>
    <mergeCell ref="I72:I73"/>
    <mergeCell ref="J72:J73"/>
    <mergeCell ref="C73:E73"/>
    <mergeCell ref="C67:E67"/>
    <mergeCell ref="C68:E68"/>
    <mergeCell ref="C69:E69"/>
    <mergeCell ref="C70:E70"/>
    <mergeCell ref="C71:E71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C92:E92"/>
    <mergeCell ref="C93:E93"/>
    <mergeCell ref="C94:E94"/>
    <mergeCell ref="C95:E95"/>
    <mergeCell ref="C96:E96"/>
    <mergeCell ref="C97:E97"/>
    <mergeCell ref="C86:E86"/>
    <mergeCell ref="C87:E87"/>
    <mergeCell ref="C88:E88"/>
    <mergeCell ref="C89:E89"/>
    <mergeCell ref="C90:E90"/>
    <mergeCell ref="C91:E91"/>
    <mergeCell ref="C110:J110"/>
    <mergeCell ref="C111:J111"/>
    <mergeCell ref="C104:J104"/>
    <mergeCell ref="C105:J105"/>
    <mergeCell ref="C106:J106"/>
    <mergeCell ref="C107:J107"/>
    <mergeCell ref="C108:J108"/>
    <mergeCell ref="C109:J109"/>
    <mergeCell ref="C98:E98"/>
    <mergeCell ref="C99:E99"/>
    <mergeCell ref="C100:E100"/>
    <mergeCell ref="C101:J101"/>
    <mergeCell ref="C102:J102"/>
    <mergeCell ref="C103:J10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2"/>
  <sheetViews>
    <sheetView showGridLines="0" workbookViewId="0">
      <selection activeCell="H15" sqref="H15"/>
    </sheetView>
  </sheetViews>
  <sheetFormatPr defaultRowHeight="15"/>
  <cols>
    <col min="3" max="5" width="16.7109375" customWidth="1"/>
    <col min="6" max="10" width="11.140625" customWidth="1"/>
  </cols>
  <sheetData>
    <row r="3" spans="2:10" ht="15.75" thickBot="1"/>
    <row r="4" spans="2:10" ht="15.75">
      <c r="B4" s="1239"/>
      <c r="C4" s="1240"/>
      <c r="D4" s="1241" t="s">
        <v>640</v>
      </c>
      <c r="E4" s="1241"/>
      <c r="F4" s="1241"/>
      <c r="G4" s="1241"/>
      <c r="H4" s="1241"/>
      <c r="I4" s="1241"/>
      <c r="J4" s="1242"/>
    </row>
    <row r="5" spans="2:10" ht="33.75" customHeight="1">
      <c r="B5" s="1264" t="s">
        <v>641</v>
      </c>
      <c r="C5" s="1265"/>
      <c r="D5" s="1265"/>
      <c r="E5" s="1265"/>
      <c r="F5" s="1265"/>
      <c r="G5" s="1265"/>
      <c r="H5" s="1265"/>
      <c r="I5" s="1265"/>
      <c r="J5" s="1266"/>
    </row>
    <row r="6" spans="2:10" ht="15.75">
      <c r="B6" s="321"/>
      <c r="C6" s="1260"/>
      <c r="D6" s="1260"/>
      <c r="E6" s="1246" t="s">
        <v>579</v>
      </c>
      <c r="F6" s="1246"/>
      <c r="G6" s="1246"/>
      <c r="H6" s="1246"/>
      <c r="I6" s="1246"/>
      <c r="J6" s="1247"/>
    </row>
    <row r="7" spans="2:10" ht="15.75">
      <c r="B7" s="321"/>
      <c r="C7" s="1246" t="s">
        <v>121</v>
      </c>
      <c r="D7" s="1246"/>
      <c r="E7" s="1246"/>
      <c r="F7" s="1246"/>
      <c r="G7" s="1246"/>
      <c r="H7" s="1246"/>
      <c r="I7" s="1246"/>
      <c r="J7" s="1247"/>
    </row>
    <row r="8" spans="2:10" ht="15.75">
      <c r="B8" s="321"/>
      <c r="C8" s="1260"/>
      <c r="D8" s="1260"/>
      <c r="E8" s="1246" t="s">
        <v>642</v>
      </c>
      <c r="F8" s="1246"/>
      <c r="G8" s="1246"/>
      <c r="H8" s="1246"/>
      <c r="I8" s="1246"/>
      <c r="J8" s="1247"/>
    </row>
    <row r="9" spans="2:10" ht="16.5" thickBot="1">
      <c r="B9" s="322"/>
      <c r="C9" s="1230"/>
      <c r="D9" s="1230"/>
      <c r="E9" s="1230"/>
      <c r="F9" s="1230"/>
      <c r="G9" s="1230"/>
      <c r="H9" s="323"/>
      <c r="I9" s="1231" t="s">
        <v>122</v>
      </c>
      <c r="J9" s="1232"/>
    </row>
    <row r="10" spans="2:10" ht="15.75" thickBot="1">
      <c r="B10" s="341" t="s">
        <v>456</v>
      </c>
      <c r="C10" s="1261" t="s">
        <v>123</v>
      </c>
      <c r="D10" s="1262"/>
      <c r="E10" s="1263"/>
      <c r="F10" s="325" t="s">
        <v>3</v>
      </c>
      <c r="G10" s="325" t="s">
        <v>4</v>
      </c>
      <c r="H10" s="326" t="s">
        <v>5</v>
      </c>
      <c r="I10" s="326" t="s">
        <v>6</v>
      </c>
      <c r="J10" s="327" t="s">
        <v>0</v>
      </c>
    </row>
    <row r="11" spans="2:10" ht="15.75" thickBot="1">
      <c r="B11" s="328">
        <v>1</v>
      </c>
      <c r="C11" s="1236">
        <v>2</v>
      </c>
      <c r="D11" s="1237"/>
      <c r="E11" s="1238"/>
      <c r="F11" s="329">
        <v>3</v>
      </c>
      <c r="G11" s="329">
        <v>4</v>
      </c>
      <c r="H11" s="329">
        <v>5</v>
      </c>
      <c r="I11" s="329">
        <v>6</v>
      </c>
      <c r="J11" s="330">
        <v>7</v>
      </c>
    </row>
    <row r="12" spans="2:10" ht="22.5" customHeight="1" thickBot="1">
      <c r="B12" s="331">
        <v>1</v>
      </c>
      <c r="C12" s="1221" t="s">
        <v>457</v>
      </c>
      <c r="D12" s="1222"/>
      <c r="E12" s="1223"/>
      <c r="F12" s="332"/>
      <c r="G12" s="332"/>
      <c r="H12" s="332"/>
      <c r="I12" s="332"/>
      <c r="J12" s="333"/>
    </row>
    <row r="13" spans="2:10" ht="16.5" thickBot="1">
      <c r="B13" s="334" t="s">
        <v>458</v>
      </c>
      <c r="C13" s="1187" t="s">
        <v>459</v>
      </c>
      <c r="D13" s="1188"/>
      <c r="E13" s="1189"/>
      <c r="F13" s="332"/>
      <c r="G13" s="332"/>
      <c r="H13" s="332"/>
      <c r="I13" s="332"/>
      <c r="J13" s="333"/>
    </row>
    <row r="14" spans="2:10" ht="22.5" customHeight="1" thickBot="1">
      <c r="B14" s="334" t="s">
        <v>460</v>
      </c>
      <c r="C14" s="1187" t="s">
        <v>461</v>
      </c>
      <c r="D14" s="1188"/>
      <c r="E14" s="1189"/>
      <c r="F14" s="332"/>
      <c r="G14" s="332"/>
      <c r="H14" s="332"/>
      <c r="I14" s="332"/>
      <c r="J14" s="333"/>
    </row>
    <row r="15" spans="2:10" ht="22.5" customHeight="1" thickBot="1">
      <c r="B15" s="334" t="s">
        <v>462</v>
      </c>
      <c r="C15" s="1187" t="s">
        <v>463</v>
      </c>
      <c r="D15" s="1188"/>
      <c r="E15" s="1189"/>
      <c r="F15" s="332"/>
      <c r="G15" s="332"/>
      <c r="H15" s="332"/>
      <c r="I15" s="332"/>
      <c r="J15" s="333"/>
    </row>
    <row r="16" spans="2:10" ht="16.5" thickBot="1">
      <c r="B16" s="334" t="s">
        <v>464</v>
      </c>
      <c r="C16" s="1187" t="s">
        <v>465</v>
      </c>
      <c r="D16" s="1188"/>
      <c r="E16" s="1189"/>
      <c r="F16" s="332"/>
      <c r="G16" s="332"/>
      <c r="H16" s="332"/>
      <c r="I16" s="332"/>
      <c r="J16" s="333"/>
    </row>
    <row r="17" spans="2:10" ht="22.5" customHeight="1" thickBot="1">
      <c r="B17" s="334" t="s">
        <v>466</v>
      </c>
      <c r="C17" s="1187" t="s">
        <v>467</v>
      </c>
      <c r="D17" s="1188"/>
      <c r="E17" s="1189"/>
      <c r="F17" s="332"/>
      <c r="G17" s="332"/>
      <c r="H17" s="332"/>
      <c r="I17" s="332"/>
      <c r="J17" s="333"/>
    </row>
    <row r="18" spans="2:10" ht="16.5" thickBot="1">
      <c r="B18" s="334" t="s">
        <v>468</v>
      </c>
      <c r="C18" s="1187" t="s">
        <v>469</v>
      </c>
      <c r="D18" s="1188"/>
      <c r="E18" s="1189"/>
      <c r="F18" s="332"/>
      <c r="G18" s="332"/>
      <c r="H18" s="332"/>
      <c r="I18" s="332"/>
      <c r="J18" s="333"/>
    </row>
    <row r="19" spans="2:10" ht="16.5" thickBot="1">
      <c r="B19" s="334" t="s">
        <v>468</v>
      </c>
      <c r="C19" s="1187" t="s">
        <v>153</v>
      </c>
      <c r="D19" s="1188"/>
      <c r="E19" s="1189"/>
      <c r="F19" s="332"/>
      <c r="G19" s="332"/>
      <c r="H19" s="332"/>
      <c r="I19" s="332"/>
      <c r="J19" s="333"/>
    </row>
    <row r="20" spans="2:10" ht="16.5" thickBot="1">
      <c r="B20" s="334" t="s">
        <v>470</v>
      </c>
      <c r="C20" s="1187" t="s">
        <v>154</v>
      </c>
      <c r="D20" s="1188"/>
      <c r="E20" s="1189"/>
      <c r="F20" s="332"/>
      <c r="G20" s="332"/>
      <c r="H20" s="332"/>
      <c r="I20" s="332"/>
      <c r="J20" s="333"/>
    </row>
    <row r="21" spans="2:10" ht="22.5" customHeight="1" thickBot="1">
      <c r="B21" s="334" t="s">
        <v>471</v>
      </c>
      <c r="C21" s="1187" t="s">
        <v>472</v>
      </c>
      <c r="D21" s="1188"/>
      <c r="E21" s="1189"/>
      <c r="F21" s="332"/>
      <c r="G21" s="332"/>
      <c r="H21" s="332"/>
      <c r="I21" s="332"/>
      <c r="J21" s="333"/>
    </row>
    <row r="22" spans="2:10" ht="16.5" thickBot="1">
      <c r="B22" s="335"/>
      <c r="C22" s="1257" t="s">
        <v>473</v>
      </c>
      <c r="D22" s="1258"/>
      <c r="E22" s="1259"/>
      <c r="F22" s="332"/>
      <c r="G22" s="332"/>
      <c r="H22" s="332"/>
      <c r="I22" s="332"/>
      <c r="J22" s="333"/>
    </row>
    <row r="23" spans="2:10" ht="22.5" customHeight="1" thickBot="1">
      <c r="B23" s="331">
        <v>2</v>
      </c>
      <c r="C23" s="1221" t="s">
        <v>474</v>
      </c>
      <c r="D23" s="1222"/>
      <c r="E23" s="1223"/>
      <c r="F23" s="332"/>
      <c r="G23" s="332"/>
      <c r="H23" s="332"/>
      <c r="I23" s="332"/>
      <c r="J23" s="333"/>
    </row>
    <row r="24" spans="2:10" ht="16.5" thickBot="1">
      <c r="B24" s="334" t="s">
        <v>458</v>
      </c>
      <c r="C24" s="1187" t="s">
        <v>128</v>
      </c>
      <c r="D24" s="1188"/>
      <c r="E24" s="1189"/>
      <c r="F24" s="332"/>
      <c r="G24" s="332"/>
      <c r="H24" s="332"/>
      <c r="I24" s="332"/>
      <c r="J24" s="333"/>
    </row>
    <row r="25" spans="2:10" ht="16.5" thickBot="1">
      <c r="B25" s="334" t="s">
        <v>460</v>
      </c>
      <c r="C25" s="1187" t="s">
        <v>475</v>
      </c>
      <c r="D25" s="1188"/>
      <c r="E25" s="1189"/>
      <c r="F25" s="332"/>
      <c r="G25" s="332"/>
      <c r="H25" s="332"/>
      <c r="I25" s="332"/>
      <c r="J25" s="333"/>
    </row>
    <row r="26" spans="2:10" ht="16.5" thickBot="1">
      <c r="B26" s="334" t="s">
        <v>462</v>
      </c>
      <c r="C26" s="1187" t="s">
        <v>413</v>
      </c>
      <c r="D26" s="1188"/>
      <c r="E26" s="1189"/>
      <c r="F26" s="332"/>
      <c r="G26" s="332"/>
      <c r="H26" s="332"/>
      <c r="I26" s="332"/>
      <c r="J26" s="333"/>
    </row>
    <row r="27" spans="2:10" ht="16.5" thickBot="1">
      <c r="B27" s="334" t="s">
        <v>464</v>
      </c>
      <c r="C27" s="1187" t="s">
        <v>476</v>
      </c>
      <c r="D27" s="1188"/>
      <c r="E27" s="1189"/>
      <c r="F27" s="332"/>
      <c r="G27" s="332"/>
      <c r="H27" s="332"/>
      <c r="I27" s="332"/>
      <c r="J27" s="333"/>
    </row>
    <row r="28" spans="2:10" ht="16.5" thickBot="1">
      <c r="B28" s="334" t="s">
        <v>466</v>
      </c>
      <c r="C28" s="1187" t="s">
        <v>477</v>
      </c>
      <c r="D28" s="1188"/>
      <c r="E28" s="1189"/>
      <c r="F28" s="332"/>
      <c r="G28" s="332"/>
      <c r="H28" s="332"/>
      <c r="I28" s="332"/>
      <c r="J28" s="333"/>
    </row>
    <row r="29" spans="2:10" ht="16.5" thickBot="1">
      <c r="B29" s="334" t="s">
        <v>468</v>
      </c>
      <c r="C29" s="1187" t="s">
        <v>478</v>
      </c>
      <c r="D29" s="1188"/>
      <c r="E29" s="1189"/>
      <c r="F29" s="332"/>
      <c r="G29" s="332"/>
      <c r="H29" s="332"/>
      <c r="I29" s="332"/>
      <c r="J29" s="333"/>
    </row>
    <row r="30" spans="2:10" ht="16.5" thickBot="1">
      <c r="B30" s="334" t="s">
        <v>470</v>
      </c>
      <c r="C30" s="1187" t="s">
        <v>479</v>
      </c>
      <c r="D30" s="1188"/>
      <c r="E30" s="1189"/>
      <c r="F30" s="332"/>
      <c r="G30" s="332"/>
      <c r="H30" s="332"/>
      <c r="I30" s="332"/>
      <c r="J30" s="333"/>
    </row>
    <row r="31" spans="2:10" ht="16.5" thickBot="1">
      <c r="B31" s="334" t="s">
        <v>471</v>
      </c>
      <c r="C31" s="1187" t="s">
        <v>480</v>
      </c>
      <c r="D31" s="1188"/>
      <c r="E31" s="1189"/>
      <c r="F31" s="332"/>
      <c r="G31" s="332"/>
      <c r="H31" s="332"/>
      <c r="I31" s="332"/>
      <c r="J31" s="333"/>
    </row>
    <row r="32" spans="2:10" ht="16.5" thickBot="1">
      <c r="B32" s="334" t="s">
        <v>481</v>
      </c>
      <c r="C32" s="1187" t="s">
        <v>482</v>
      </c>
      <c r="D32" s="1188"/>
      <c r="E32" s="1189"/>
      <c r="F32" s="332"/>
      <c r="G32" s="332"/>
      <c r="H32" s="332"/>
      <c r="I32" s="332"/>
      <c r="J32" s="333"/>
    </row>
    <row r="33" spans="2:10" ht="16.5" thickBot="1">
      <c r="B33" s="336" t="s">
        <v>483</v>
      </c>
      <c r="C33" s="1187" t="s">
        <v>484</v>
      </c>
      <c r="D33" s="1188"/>
      <c r="E33" s="1189"/>
      <c r="F33" s="332"/>
      <c r="G33" s="332"/>
      <c r="H33" s="332"/>
      <c r="I33" s="332"/>
      <c r="J33" s="333"/>
    </row>
    <row r="34" spans="2:10" ht="16.5" thickBot="1">
      <c r="B34" s="336" t="s">
        <v>485</v>
      </c>
      <c r="C34" s="1187" t="s">
        <v>486</v>
      </c>
      <c r="D34" s="1188"/>
      <c r="E34" s="1189"/>
      <c r="F34" s="332"/>
      <c r="G34" s="332"/>
      <c r="H34" s="332"/>
      <c r="I34" s="332"/>
      <c r="J34" s="333"/>
    </row>
    <row r="35" spans="2:10" ht="16.5" thickBot="1">
      <c r="B35" s="336" t="s">
        <v>487</v>
      </c>
      <c r="C35" s="1187" t="s">
        <v>488</v>
      </c>
      <c r="D35" s="1188"/>
      <c r="E35" s="1189"/>
      <c r="F35" s="332"/>
      <c r="G35" s="332"/>
      <c r="H35" s="332"/>
      <c r="I35" s="332"/>
      <c r="J35" s="333"/>
    </row>
    <row r="36" spans="2:10" ht="22.5" customHeight="1" thickBot="1">
      <c r="B36" s="336" t="s">
        <v>489</v>
      </c>
      <c r="C36" s="1187" t="s">
        <v>490</v>
      </c>
      <c r="D36" s="1188"/>
      <c r="E36" s="1189"/>
      <c r="F36" s="332"/>
      <c r="G36" s="332"/>
      <c r="H36" s="332"/>
      <c r="I36" s="332"/>
      <c r="J36" s="333"/>
    </row>
    <row r="37" spans="2:10" ht="16.5" thickBot="1">
      <c r="B37" s="337" t="s">
        <v>491</v>
      </c>
      <c r="C37" s="1187" t="s">
        <v>492</v>
      </c>
      <c r="D37" s="1188"/>
      <c r="E37" s="1189"/>
      <c r="F37" s="332"/>
      <c r="G37" s="332"/>
      <c r="H37" s="332"/>
      <c r="I37" s="332"/>
      <c r="J37" s="333"/>
    </row>
    <row r="38" spans="2:10" ht="16.5" thickBot="1">
      <c r="B38" s="336" t="s">
        <v>493</v>
      </c>
      <c r="C38" s="1187" t="s">
        <v>494</v>
      </c>
      <c r="D38" s="1188"/>
      <c r="E38" s="1189"/>
      <c r="F38" s="332"/>
      <c r="G38" s="332"/>
      <c r="H38" s="332"/>
      <c r="I38" s="332"/>
      <c r="J38" s="333"/>
    </row>
    <row r="39" spans="2:10" ht="16.5" thickBot="1">
      <c r="B39" s="336" t="s">
        <v>495</v>
      </c>
      <c r="C39" s="1187" t="s">
        <v>496</v>
      </c>
      <c r="D39" s="1188"/>
      <c r="E39" s="1189"/>
      <c r="F39" s="332"/>
      <c r="G39" s="332"/>
      <c r="H39" s="332"/>
      <c r="I39" s="332"/>
      <c r="J39" s="333"/>
    </row>
    <row r="40" spans="2:10" ht="16.5" thickBot="1">
      <c r="B40" s="336" t="s">
        <v>497</v>
      </c>
      <c r="C40" s="1187" t="s">
        <v>498</v>
      </c>
      <c r="D40" s="1188"/>
      <c r="E40" s="1189"/>
      <c r="F40" s="332"/>
      <c r="G40" s="332"/>
      <c r="H40" s="332"/>
      <c r="I40" s="332"/>
      <c r="J40" s="333"/>
    </row>
    <row r="41" spans="2:10" ht="16.5" thickBot="1">
      <c r="B41" s="336" t="s">
        <v>499</v>
      </c>
      <c r="C41" s="1187" t="s">
        <v>500</v>
      </c>
      <c r="D41" s="1188"/>
      <c r="E41" s="1189"/>
      <c r="F41" s="332"/>
      <c r="G41" s="332"/>
      <c r="H41" s="332"/>
      <c r="I41" s="332"/>
      <c r="J41" s="333"/>
    </row>
    <row r="42" spans="2:10" ht="22.5" customHeight="1" thickBot="1">
      <c r="B42" s="336" t="s">
        <v>501</v>
      </c>
      <c r="C42" s="1187" t="s">
        <v>502</v>
      </c>
      <c r="D42" s="1188"/>
      <c r="E42" s="1189"/>
      <c r="F42" s="332"/>
      <c r="G42" s="332"/>
      <c r="H42" s="332"/>
      <c r="I42" s="332"/>
      <c r="J42" s="333"/>
    </row>
    <row r="43" spans="2:10" ht="16.5" thickBot="1">
      <c r="B43" s="336" t="s">
        <v>503</v>
      </c>
      <c r="C43" s="1187" t="s">
        <v>504</v>
      </c>
      <c r="D43" s="1188"/>
      <c r="E43" s="1189"/>
      <c r="F43" s="332"/>
      <c r="G43" s="332"/>
      <c r="H43" s="332"/>
      <c r="I43" s="332"/>
      <c r="J43" s="333"/>
    </row>
    <row r="44" spans="2:10" ht="22.5" customHeight="1" thickBot="1">
      <c r="B44" s="336" t="s">
        <v>505</v>
      </c>
      <c r="C44" s="1187" t="s">
        <v>506</v>
      </c>
      <c r="D44" s="1188"/>
      <c r="E44" s="1189"/>
      <c r="F44" s="332"/>
      <c r="G44" s="332"/>
      <c r="H44" s="332"/>
      <c r="I44" s="332"/>
      <c r="J44" s="333"/>
    </row>
    <row r="45" spans="2:10" ht="16.5" thickBot="1">
      <c r="B45" s="336" t="s">
        <v>507</v>
      </c>
      <c r="C45" s="1187" t="s">
        <v>508</v>
      </c>
      <c r="D45" s="1188"/>
      <c r="E45" s="1189"/>
      <c r="F45" s="332"/>
      <c r="G45" s="332"/>
      <c r="H45" s="332"/>
      <c r="I45" s="332"/>
      <c r="J45" s="333"/>
    </row>
    <row r="46" spans="2:10" ht="16.5" thickBot="1">
      <c r="B46" s="336" t="s">
        <v>509</v>
      </c>
      <c r="C46" s="1187" t="s">
        <v>510</v>
      </c>
      <c r="D46" s="1188"/>
      <c r="E46" s="1189"/>
      <c r="F46" s="332"/>
      <c r="G46" s="332"/>
      <c r="H46" s="332"/>
      <c r="I46" s="332"/>
      <c r="J46" s="333"/>
    </row>
    <row r="47" spans="2:10" ht="16.5" thickBot="1">
      <c r="B47" s="336" t="s">
        <v>511</v>
      </c>
      <c r="C47" s="1187" t="s">
        <v>512</v>
      </c>
      <c r="D47" s="1188"/>
      <c r="E47" s="1189"/>
      <c r="F47" s="332"/>
      <c r="G47" s="332"/>
      <c r="H47" s="332"/>
      <c r="I47" s="332"/>
      <c r="J47" s="333"/>
    </row>
    <row r="48" spans="2:10" ht="16.5" thickBot="1">
      <c r="B48" s="336" t="s">
        <v>513</v>
      </c>
      <c r="C48" s="1224" t="s">
        <v>514</v>
      </c>
      <c r="D48" s="1225"/>
      <c r="E48" s="1226"/>
      <c r="F48" s="332"/>
      <c r="G48" s="332"/>
      <c r="H48" s="332"/>
      <c r="I48" s="332"/>
      <c r="J48" s="333"/>
    </row>
    <row r="49" spans="2:10" ht="16.5" thickBot="1">
      <c r="B49" s="336" t="s">
        <v>515</v>
      </c>
      <c r="C49" s="1187" t="s">
        <v>516</v>
      </c>
      <c r="D49" s="1188"/>
      <c r="E49" s="1189"/>
      <c r="F49" s="332"/>
      <c r="G49" s="332"/>
      <c r="H49" s="332"/>
      <c r="I49" s="332"/>
      <c r="J49" s="333"/>
    </row>
    <row r="50" spans="2:10" ht="16.5" thickBot="1">
      <c r="B50" s="336" t="s">
        <v>517</v>
      </c>
      <c r="C50" s="1187" t="s">
        <v>154</v>
      </c>
      <c r="D50" s="1188"/>
      <c r="E50" s="1189"/>
      <c r="F50" s="332"/>
      <c r="G50" s="332"/>
      <c r="H50" s="332"/>
      <c r="I50" s="332"/>
      <c r="J50" s="333"/>
    </row>
    <row r="51" spans="2:10" ht="22.5" customHeight="1" thickBot="1">
      <c r="B51" s="336" t="s">
        <v>518</v>
      </c>
      <c r="C51" s="1187" t="s">
        <v>519</v>
      </c>
      <c r="D51" s="1188"/>
      <c r="E51" s="1189"/>
      <c r="F51" s="332"/>
      <c r="G51" s="332"/>
      <c r="H51" s="332"/>
      <c r="I51" s="332"/>
      <c r="J51" s="333"/>
    </row>
    <row r="52" spans="2:10" ht="16.5" thickBot="1">
      <c r="B52" s="335"/>
      <c r="C52" s="1218"/>
      <c r="D52" s="1219"/>
      <c r="E52" s="1220"/>
      <c r="F52" s="332"/>
      <c r="G52" s="332"/>
      <c r="H52" s="332"/>
      <c r="I52" s="332"/>
      <c r="J52" s="333"/>
    </row>
    <row r="53" spans="2:10" ht="16.5" thickBot="1">
      <c r="B53" s="335"/>
      <c r="C53" s="1257" t="s">
        <v>521</v>
      </c>
      <c r="D53" s="1258"/>
      <c r="E53" s="1259"/>
      <c r="F53" s="332"/>
      <c r="G53" s="332"/>
      <c r="H53" s="332"/>
      <c r="I53" s="332"/>
      <c r="J53" s="333"/>
    </row>
    <row r="54" spans="2:10" ht="16.5" thickBot="1">
      <c r="B54" s="331">
        <v>3</v>
      </c>
      <c r="C54" s="1221" t="s">
        <v>522</v>
      </c>
      <c r="D54" s="1222"/>
      <c r="E54" s="1223"/>
      <c r="F54" s="332"/>
      <c r="G54" s="332"/>
      <c r="H54" s="332"/>
      <c r="I54" s="332"/>
      <c r="J54" s="333"/>
    </row>
    <row r="55" spans="2:10" ht="16.5" thickBot="1">
      <c r="B55" s="334" t="s">
        <v>458</v>
      </c>
      <c r="C55" s="1187" t="s">
        <v>523</v>
      </c>
      <c r="D55" s="1188"/>
      <c r="E55" s="1189"/>
      <c r="F55" s="332"/>
      <c r="G55" s="332"/>
      <c r="H55" s="332"/>
      <c r="I55" s="332"/>
      <c r="J55" s="333"/>
    </row>
    <row r="56" spans="2:10" ht="16.5" thickBot="1">
      <c r="B56" s="334" t="s">
        <v>460</v>
      </c>
      <c r="C56" s="1187" t="s">
        <v>422</v>
      </c>
      <c r="D56" s="1188"/>
      <c r="E56" s="1189"/>
      <c r="F56" s="332"/>
      <c r="G56" s="332"/>
      <c r="H56" s="332"/>
      <c r="I56" s="332"/>
      <c r="J56" s="333"/>
    </row>
    <row r="57" spans="2:10" ht="22.5" customHeight="1" thickBot="1">
      <c r="B57" s="335"/>
      <c r="C57" s="1187" t="s">
        <v>643</v>
      </c>
      <c r="D57" s="1188"/>
      <c r="E57" s="1189"/>
      <c r="F57" s="332"/>
      <c r="G57" s="332"/>
      <c r="H57" s="332"/>
      <c r="I57" s="332"/>
      <c r="J57" s="333"/>
    </row>
    <row r="58" spans="2:10" ht="16.5" thickBot="1">
      <c r="B58" s="335"/>
      <c r="C58" s="1187" t="s">
        <v>644</v>
      </c>
      <c r="D58" s="1188"/>
      <c r="E58" s="1189"/>
      <c r="F58" s="332"/>
      <c r="G58" s="332"/>
      <c r="H58" s="332"/>
      <c r="I58" s="332"/>
      <c r="J58" s="333"/>
    </row>
    <row r="59" spans="2:10" ht="16.5" thickBot="1">
      <c r="B59" s="335"/>
      <c r="C59" s="1187" t="s">
        <v>645</v>
      </c>
      <c r="D59" s="1188"/>
      <c r="E59" s="1189"/>
      <c r="F59" s="332"/>
      <c r="G59" s="332"/>
      <c r="H59" s="332"/>
      <c r="I59" s="332"/>
      <c r="J59" s="333"/>
    </row>
    <row r="60" spans="2:10" ht="16.5" thickBot="1">
      <c r="B60" s="335"/>
      <c r="C60" s="1187" t="s">
        <v>646</v>
      </c>
      <c r="D60" s="1188"/>
      <c r="E60" s="1189"/>
      <c r="F60" s="332"/>
      <c r="G60" s="332"/>
      <c r="H60" s="332"/>
      <c r="I60" s="332"/>
      <c r="J60" s="333"/>
    </row>
    <row r="61" spans="2:10" ht="16.5" thickBot="1">
      <c r="B61" s="335"/>
      <c r="C61" s="1187" t="s">
        <v>647</v>
      </c>
      <c r="D61" s="1188"/>
      <c r="E61" s="1189"/>
      <c r="F61" s="332"/>
      <c r="G61" s="332"/>
      <c r="H61" s="332"/>
      <c r="I61" s="332"/>
      <c r="J61" s="333"/>
    </row>
    <row r="62" spans="2:10" ht="16.5" thickBot="1">
      <c r="B62" s="335"/>
      <c r="C62" s="1187" t="s">
        <v>648</v>
      </c>
      <c r="D62" s="1188"/>
      <c r="E62" s="1189"/>
      <c r="F62" s="332"/>
      <c r="G62" s="332"/>
      <c r="H62" s="332"/>
      <c r="I62" s="332"/>
      <c r="J62" s="333"/>
    </row>
    <row r="63" spans="2:10" ht="16.5" thickBot="1">
      <c r="B63" s="335"/>
      <c r="C63" s="1187" t="s">
        <v>649</v>
      </c>
      <c r="D63" s="1188"/>
      <c r="E63" s="1189"/>
      <c r="F63" s="332"/>
      <c r="G63" s="332"/>
      <c r="H63" s="332"/>
      <c r="I63" s="332"/>
      <c r="J63" s="333"/>
    </row>
    <row r="64" spans="2:10" ht="16.5" thickBot="1">
      <c r="B64" s="334" t="s">
        <v>462</v>
      </c>
      <c r="C64" s="1187" t="s">
        <v>423</v>
      </c>
      <c r="D64" s="1188"/>
      <c r="E64" s="1189"/>
      <c r="F64" s="332"/>
      <c r="G64" s="332"/>
      <c r="H64" s="332"/>
      <c r="I64" s="332"/>
      <c r="J64" s="333"/>
    </row>
    <row r="65" spans="2:10" ht="16.5" thickBot="1">
      <c r="B65" s="334" t="s">
        <v>464</v>
      </c>
      <c r="C65" s="1187" t="s">
        <v>424</v>
      </c>
      <c r="D65" s="1188"/>
      <c r="E65" s="1189"/>
      <c r="F65" s="332"/>
      <c r="G65" s="332"/>
      <c r="H65" s="332"/>
      <c r="I65" s="332"/>
      <c r="J65" s="333"/>
    </row>
    <row r="66" spans="2:10" ht="16.5" thickBot="1">
      <c r="B66" s="334" t="s">
        <v>466</v>
      </c>
      <c r="C66" s="1187" t="s">
        <v>425</v>
      </c>
      <c r="D66" s="1188"/>
      <c r="E66" s="1189"/>
      <c r="F66" s="332"/>
      <c r="G66" s="332"/>
      <c r="H66" s="332"/>
      <c r="I66" s="332"/>
      <c r="J66" s="333"/>
    </row>
    <row r="67" spans="2:10" ht="16.5" thickBot="1">
      <c r="B67" s="334" t="s">
        <v>468</v>
      </c>
      <c r="C67" s="1187" t="s">
        <v>426</v>
      </c>
      <c r="D67" s="1188"/>
      <c r="E67" s="1189"/>
      <c r="F67" s="332"/>
      <c r="G67" s="332"/>
      <c r="H67" s="332"/>
      <c r="I67" s="332"/>
      <c r="J67" s="333"/>
    </row>
    <row r="68" spans="2:10" ht="16.5" thickBot="1">
      <c r="B68" s="334" t="s">
        <v>470</v>
      </c>
      <c r="C68" s="1187" t="s">
        <v>528</v>
      </c>
      <c r="D68" s="1188"/>
      <c r="E68" s="1189"/>
      <c r="F68" s="332"/>
      <c r="G68" s="332"/>
      <c r="H68" s="332"/>
      <c r="I68" s="332"/>
      <c r="J68" s="333"/>
    </row>
    <row r="69" spans="2:10" ht="16.5" thickBot="1">
      <c r="B69" s="334" t="s">
        <v>471</v>
      </c>
      <c r="C69" s="1187" t="s">
        <v>529</v>
      </c>
      <c r="D69" s="1188"/>
      <c r="E69" s="1189"/>
      <c r="F69" s="332"/>
      <c r="G69" s="332"/>
      <c r="H69" s="332"/>
      <c r="I69" s="332"/>
      <c r="J69" s="333"/>
    </row>
    <row r="70" spans="2:10" ht="16.5" thickBot="1">
      <c r="B70" s="334" t="s">
        <v>481</v>
      </c>
      <c r="C70" s="1187" t="s">
        <v>530</v>
      </c>
      <c r="D70" s="1188"/>
      <c r="E70" s="1189"/>
      <c r="F70" s="332"/>
      <c r="G70" s="332"/>
      <c r="H70" s="332"/>
      <c r="I70" s="332"/>
      <c r="J70" s="333"/>
    </row>
    <row r="71" spans="2:10" ht="16.5" thickBot="1">
      <c r="B71" s="335"/>
      <c r="C71" s="1257" t="s">
        <v>650</v>
      </c>
      <c r="D71" s="1258"/>
      <c r="E71" s="1259"/>
      <c r="F71" s="332"/>
      <c r="G71" s="332"/>
      <c r="H71" s="332"/>
      <c r="I71" s="332"/>
      <c r="J71" s="333"/>
    </row>
    <row r="72" spans="2:10">
      <c r="B72" s="1213">
        <v>4</v>
      </c>
      <c r="C72" s="1190" t="s">
        <v>587</v>
      </c>
      <c r="D72" s="1191"/>
      <c r="E72" s="1192"/>
      <c r="F72" s="990"/>
      <c r="G72" s="990"/>
      <c r="H72" s="990"/>
      <c r="I72" s="990"/>
      <c r="J72" s="1205"/>
    </row>
    <row r="73" spans="2:10" ht="15.75" thickBot="1">
      <c r="B73" s="1214"/>
      <c r="C73" s="1207" t="s">
        <v>588</v>
      </c>
      <c r="D73" s="1208"/>
      <c r="E73" s="1209"/>
      <c r="F73" s="991"/>
      <c r="G73" s="991"/>
      <c r="H73" s="991"/>
      <c r="I73" s="991"/>
      <c r="J73" s="1206"/>
    </row>
    <row r="74" spans="2:10" ht="16.5" thickBot="1">
      <c r="B74" s="337">
        <v>5</v>
      </c>
      <c r="C74" s="1187" t="s">
        <v>533</v>
      </c>
      <c r="D74" s="1188"/>
      <c r="E74" s="1189"/>
      <c r="F74" s="332"/>
      <c r="G74" s="332"/>
      <c r="H74" s="332"/>
      <c r="I74" s="332"/>
      <c r="J74" s="333"/>
    </row>
    <row r="75" spans="2:10" ht="16.5" thickBot="1">
      <c r="B75" s="337">
        <v>6</v>
      </c>
      <c r="C75" s="1187" t="s">
        <v>534</v>
      </c>
      <c r="D75" s="1188"/>
      <c r="E75" s="1189"/>
      <c r="F75" s="332"/>
      <c r="G75" s="332"/>
      <c r="H75" s="332"/>
      <c r="I75" s="332"/>
      <c r="J75" s="333"/>
    </row>
    <row r="76" spans="2:10" ht="16.5" thickBot="1">
      <c r="B76" s="337">
        <v>7</v>
      </c>
      <c r="C76" s="1187" t="s">
        <v>535</v>
      </c>
      <c r="D76" s="1188"/>
      <c r="E76" s="1189"/>
      <c r="F76" s="332"/>
      <c r="G76" s="332"/>
      <c r="H76" s="332"/>
      <c r="I76" s="332"/>
      <c r="J76" s="333"/>
    </row>
    <row r="77" spans="2:10" ht="16.5" thickBot="1">
      <c r="B77" s="337">
        <v>8</v>
      </c>
      <c r="C77" s="1187" t="s">
        <v>155</v>
      </c>
      <c r="D77" s="1188"/>
      <c r="E77" s="1189"/>
      <c r="F77" s="332"/>
      <c r="G77" s="332"/>
      <c r="H77" s="332"/>
      <c r="I77" s="332"/>
      <c r="J77" s="333"/>
    </row>
    <row r="78" spans="2:10" ht="16.5" thickBot="1">
      <c r="B78" s="335"/>
      <c r="C78" s="1202" t="s">
        <v>651</v>
      </c>
      <c r="D78" s="1203"/>
      <c r="E78" s="1204"/>
      <c r="F78" s="332"/>
      <c r="G78" s="332"/>
      <c r="H78" s="332"/>
      <c r="I78" s="332"/>
      <c r="J78" s="333"/>
    </row>
    <row r="79" spans="2:10" ht="16.5" thickBot="1">
      <c r="B79" s="335"/>
      <c r="C79" s="1202" t="s">
        <v>652</v>
      </c>
      <c r="D79" s="1203"/>
      <c r="E79" s="1204"/>
      <c r="F79" s="332"/>
      <c r="G79" s="332"/>
      <c r="H79" s="332"/>
      <c r="I79" s="332"/>
      <c r="J79" s="333"/>
    </row>
    <row r="80" spans="2:10" ht="16.5" thickBot="1">
      <c r="B80" s="335"/>
      <c r="C80" s="1202" t="s">
        <v>653</v>
      </c>
      <c r="D80" s="1203"/>
      <c r="E80" s="1204"/>
      <c r="F80" s="332"/>
      <c r="G80" s="332"/>
      <c r="H80" s="332"/>
      <c r="I80" s="332"/>
      <c r="J80" s="333"/>
    </row>
    <row r="81" spans="2:10" ht="16.5" thickBot="1">
      <c r="B81" s="335"/>
      <c r="C81" s="1202" t="s">
        <v>654</v>
      </c>
      <c r="D81" s="1203"/>
      <c r="E81" s="1204"/>
      <c r="F81" s="332"/>
      <c r="G81" s="332"/>
      <c r="H81" s="332"/>
      <c r="I81" s="332"/>
      <c r="J81" s="333"/>
    </row>
    <row r="82" spans="2:10" ht="16.5" thickBot="1">
      <c r="B82" s="335"/>
      <c r="C82" s="1202" t="s">
        <v>655</v>
      </c>
      <c r="D82" s="1203"/>
      <c r="E82" s="1204"/>
      <c r="F82" s="332"/>
      <c r="G82" s="332"/>
      <c r="H82" s="332"/>
      <c r="I82" s="332"/>
      <c r="J82" s="333"/>
    </row>
    <row r="83" spans="2:10" ht="16.5" thickBot="1">
      <c r="B83" s="335"/>
      <c r="C83" s="1202" t="s">
        <v>656</v>
      </c>
      <c r="D83" s="1203"/>
      <c r="E83" s="1204"/>
      <c r="F83" s="332"/>
      <c r="G83" s="332"/>
      <c r="H83" s="332"/>
      <c r="I83" s="332"/>
      <c r="J83" s="333"/>
    </row>
    <row r="84" spans="2:10" ht="16.5" thickBot="1">
      <c r="B84" s="337">
        <v>9</v>
      </c>
      <c r="C84" s="1187" t="s">
        <v>542</v>
      </c>
      <c r="D84" s="1188"/>
      <c r="E84" s="1189"/>
      <c r="F84" s="332"/>
      <c r="G84" s="332"/>
      <c r="H84" s="332"/>
      <c r="I84" s="332"/>
      <c r="J84" s="333"/>
    </row>
    <row r="85" spans="2:10" ht="16.5" thickBot="1">
      <c r="B85" s="341">
        <v>10</v>
      </c>
      <c r="C85" s="1187" t="s">
        <v>543</v>
      </c>
      <c r="D85" s="1188"/>
      <c r="E85" s="1189"/>
      <c r="F85" s="332"/>
      <c r="G85" s="332"/>
      <c r="H85" s="332"/>
      <c r="I85" s="332"/>
      <c r="J85" s="333"/>
    </row>
    <row r="86" spans="2:10" ht="16.5" thickBot="1">
      <c r="B86" s="335"/>
      <c r="C86" s="1199" t="s">
        <v>544</v>
      </c>
      <c r="D86" s="1200"/>
      <c r="E86" s="1201"/>
      <c r="F86" s="332"/>
      <c r="G86" s="332"/>
      <c r="H86" s="332"/>
      <c r="I86" s="332"/>
      <c r="J86" s="333"/>
    </row>
    <row r="87" spans="2:10" ht="16.5" thickBot="1">
      <c r="B87" s="328">
        <v>11</v>
      </c>
      <c r="C87" s="1187" t="s">
        <v>545</v>
      </c>
      <c r="D87" s="1188"/>
      <c r="E87" s="1189"/>
      <c r="F87" s="332"/>
      <c r="G87" s="332"/>
      <c r="H87" s="332"/>
      <c r="I87" s="332"/>
      <c r="J87" s="333"/>
    </row>
    <row r="88" spans="2:10" ht="16.5" thickBot="1">
      <c r="B88" s="334" t="s">
        <v>550</v>
      </c>
      <c r="C88" s="1187" t="s">
        <v>547</v>
      </c>
      <c r="D88" s="1188"/>
      <c r="E88" s="1189"/>
      <c r="F88" s="332"/>
      <c r="G88" s="332"/>
      <c r="H88" s="332"/>
      <c r="I88" s="332"/>
      <c r="J88" s="333"/>
    </row>
    <row r="89" spans="2:10" ht="16.5" thickBot="1">
      <c r="B89" s="336" t="s">
        <v>548</v>
      </c>
      <c r="C89" s="1187" t="s">
        <v>549</v>
      </c>
      <c r="D89" s="1188"/>
      <c r="E89" s="1189"/>
      <c r="F89" s="332"/>
      <c r="G89" s="332"/>
      <c r="H89" s="332"/>
      <c r="I89" s="332"/>
      <c r="J89" s="333"/>
    </row>
    <row r="90" spans="2:10" ht="16.5" thickBot="1">
      <c r="B90" s="334" t="s">
        <v>550</v>
      </c>
      <c r="C90" s="1187" t="s">
        <v>551</v>
      </c>
      <c r="D90" s="1188"/>
      <c r="E90" s="1189"/>
      <c r="F90" s="332"/>
      <c r="G90" s="332"/>
      <c r="H90" s="332"/>
      <c r="I90" s="332"/>
      <c r="J90" s="333"/>
    </row>
    <row r="91" spans="2:10" ht="16.5" thickBot="1">
      <c r="B91" s="334" t="s">
        <v>552</v>
      </c>
      <c r="C91" s="1187" t="s">
        <v>553</v>
      </c>
      <c r="D91" s="1188"/>
      <c r="E91" s="1189"/>
      <c r="F91" s="332"/>
      <c r="G91" s="332"/>
      <c r="H91" s="332"/>
      <c r="I91" s="332"/>
      <c r="J91" s="333"/>
    </row>
    <row r="92" spans="2:10" ht="16.5" thickBot="1">
      <c r="B92" s="334" t="s">
        <v>554</v>
      </c>
      <c r="C92" s="1187" t="s">
        <v>555</v>
      </c>
      <c r="D92" s="1188"/>
      <c r="E92" s="1189"/>
      <c r="F92" s="332"/>
      <c r="G92" s="332"/>
      <c r="H92" s="332"/>
      <c r="I92" s="332"/>
      <c r="J92" s="333"/>
    </row>
    <row r="93" spans="2:10" ht="16.5" thickBot="1">
      <c r="B93" s="334" t="s">
        <v>556</v>
      </c>
      <c r="C93" s="1187" t="s">
        <v>557</v>
      </c>
      <c r="D93" s="1188"/>
      <c r="E93" s="1189"/>
      <c r="F93" s="332"/>
      <c r="G93" s="332"/>
      <c r="H93" s="332"/>
      <c r="I93" s="332"/>
      <c r="J93" s="333"/>
    </row>
    <row r="94" spans="2:10" ht="16.5" thickBot="1">
      <c r="B94" s="334" t="s">
        <v>558</v>
      </c>
      <c r="C94" s="1187" t="s">
        <v>559</v>
      </c>
      <c r="D94" s="1188"/>
      <c r="E94" s="1189"/>
      <c r="F94" s="332"/>
      <c r="G94" s="332"/>
      <c r="H94" s="332"/>
      <c r="I94" s="332"/>
      <c r="J94" s="333"/>
    </row>
    <row r="95" spans="2:10" ht="16.5" thickBot="1">
      <c r="B95" s="334" t="s">
        <v>560</v>
      </c>
      <c r="C95" s="1187" t="s">
        <v>561</v>
      </c>
      <c r="D95" s="1188"/>
      <c r="E95" s="1189"/>
      <c r="F95" s="332"/>
      <c r="G95" s="332"/>
      <c r="H95" s="332"/>
      <c r="I95" s="332"/>
      <c r="J95" s="333"/>
    </row>
    <row r="96" spans="2:10" ht="16.5" thickBot="1">
      <c r="B96" s="334" t="s">
        <v>562</v>
      </c>
      <c r="C96" s="1187" t="s">
        <v>563</v>
      </c>
      <c r="D96" s="1188"/>
      <c r="E96" s="1189"/>
      <c r="F96" s="332"/>
      <c r="G96" s="332"/>
      <c r="H96" s="332"/>
      <c r="I96" s="332"/>
      <c r="J96" s="333"/>
    </row>
    <row r="97" spans="2:10" ht="16.5" thickBot="1">
      <c r="B97" s="334" t="s">
        <v>564</v>
      </c>
      <c r="C97" s="1187" t="s">
        <v>565</v>
      </c>
      <c r="D97" s="1188"/>
      <c r="E97" s="1189"/>
      <c r="F97" s="332"/>
      <c r="G97" s="332"/>
      <c r="H97" s="332"/>
      <c r="I97" s="332"/>
      <c r="J97" s="333"/>
    </row>
    <row r="98" spans="2:10" ht="16.5" thickBot="1">
      <c r="B98" s="334" t="s">
        <v>566</v>
      </c>
      <c r="C98" s="1187" t="s">
        <v>158</v>
      </c>
      <c r="D98" s="1188"/>
      <c r="E98" s="1189"/>
      <c r="F98" s="332"/>
      <c r="G98" s="332"/>
      <c r="H98" s="332"/>
      <c r="I98" s="332"/>
      <c r="J98" s="333"/>
    </row>
    <row r="99" spans="2:10" ht="16.5" thickBot="1">
      <c r="B99" s="328">
        <v>12</v>
      </c>
      <c r="C99" s="1187" t="s">
        <v>159</v>
      </c>
      <c r="D99" s="1188"/>
      <c r="E99" s="1189"/>
      <c r="F99" s="332"/>
      <c r="G99" s="332"/>
      <c r="H99" s="332"/>
      <c r="I99" s="332"/>
      <c r="J99" s="333"/>
    </row>
    <row r="100" spans="2:10" ht="24.75" customHeight="1" thickBot="1">
      <c r="B100" s="351">
        <v>13</v>
      </c>
      <c r="C100" s="1190" t="s">
        <v>657</v>
      </c>
      <c r="D100" s="1191"/>
      <c r="E100" s="1192"/>
      <c r="F100" s="352"/>
      <c r="G100" s="352"/>
      <c r="H100" s="352"/>
      <c r="I100" s="352"/>
      <c r="J100" s="344"/>
    </row>
    <row r="101" spans="2:10" ht="16.5" thickBot="1">
      <c r="B101" s="353" t="s">
        <v>160</v>
      </c>
      <c r="C101" s="1254"/>
      <c r="D101" s="1255"/>
      <c r="E101" s="1255"/>
      <c r="F101" s="1255"/>
      <c r="G101" s="1255"/>
      <c r="H101" s="1255"/>
      <c r="I101" s="1255"/>
      <c r="J101" s="1256"/>
    </row>
    <row r="102" spans="2:10" ht="36" customHeight="1" thickBot="1">
      <c r="B102" s="354"/>
      <c r="C102" s="1248" t="s">
        <v>658</v>
      </c>
      <c r="D102" s="1249"/>
      <c r="E102" s="1249"/>
      <c r="F102" s="1249"/>
      <c r="G102" s="1249"/>
      <c r="H102" s="1249"/>
      <c r="I102" s="1249"/>
      <c r="J102" s="1250"/>
    </row>
    <row r="103" spans="2:10" ht="16.5" thickBot="1">
      <c r="B103" s="349"/>
      <c r="C103" s="1248" t="s">
        <v>161</v>
      </c>
      <c r="D103" s="1249"/>
      <c r="E103" s="1249"/>
      <c r="F103" s="1249"/>
      <c r="G103" s="1249"/>
      <c r="H103" s="1249"/>
      <c r="I103" s="1249"/>
      <c r="J103" s="1250"/>
    </row>
    <row r="104" spans="2:10" ht="16.5" thickBot="1">
      <c r="B104" s="349"/>
      <c r="C104" s="1248" t="s">
        <v>596</v>
      </c>
      <c r="D104" s="1249"/>
      <c r="E104" s="1249"/>
      <c r="F104" s="1249"/>
      <c r="G104" s="1249"/>
      <c r="H104" s="1249"/>
      <c r="I104" s="1249"/>
      <c r="J104" s="1250"/>
    </row>
    <row r="105" spans="2:10" ht="16.5" thickBot="1">
      <c r="B105" s="349"/>
      <c r="C105" s="1248" t="s">
        <v>163</v>
      </c>
      <c r="D105" s="1249"/>
      <c r="E105" s="1249"/>
      <c r="F105" s="1249"/>
      <c r="G105" s="1249"/>
      <c r="H105" s="1249"/>
      <c r="I105" s="1249"/>
      <c r="J105" s="1250"/>
    </row>
    <row r="106" spans="2:10" ht="16.5" thickBot="1">
      <c r="B106" s="349"/>
      <c r="C106" s="1248" t="s">
        <v>568</v>
      </c>
      <c r="D106" s="1249"/>
      <c r="E106" s="1249"/>
      <c r="F106" s="1249"/>
      <c r="G106" s="1249"/>
      <c r="H106" s="1249"/>
      <c r="I106" s="1249"/>
      <c r="J106" s="1250"/>
    </row>
    <row r="107" spans="2:10" ht="16.5" thickBot="1">
      <c r="B107" s="349"/>
      <c r="C107" s="1248" t="s">
        <v>166</v>
      </c>
      <c r="D107" s="1249"/>
      <c r="E107" s="1249"/>
      <c r="F107" s="1249"/>
      <c r="G107" s="1249"/>
      <c r="H107" s="1249"/>
      <c r="I107" s="1249"/>
      <c r="J107" s="1250"/>
    </row>
    <row r="108" spans="2:10" ht="16.5" thickBot="1">
      <c r="B108" s="349"/>
      <c r="C108" s="1248" t="s">
        <v>167</v>
      </c>
      <c r="D108" s="1249"/>
      <c r="E108" s="1249"/>
      <c r="F108" s="1249"/>
      <c r="G108" s="1249"/>
      <c r="H108" s="1249"/>
      <c r="I108" s="1249"/>
      <c r="J108" s="1250"/>
    </row>
    <row r="109" spans="2:10" ht="16.5" thickBot="1">
      <c r="B109" s="349"/>
      <c r="C109" s="1248" t="s">
        <v>168</v>
      </c>
      <c r="D109" s="1249"/>
      <c r="E109" s="1249"/>
      <c r="F109" s="1249"/>
      <c r="G109" s="1249"/>
      <c r="H109" s="1249"/>
      <c r="I109" s="1249"/>
      <c r="J109" s="1250"/>
    </row>
    <row r="110" spans="2:10" ht="16.5" thickBot="1">
      <c r="B110" s="355"/>
      <c r="C110" s="1248" t="s">
        <v>569</v>
      </c>
      <c r="D110" s="1249"/>
      <c r="E110" s="1249"/>
      <c r="F110" s="1249"/>
      <c r="G110" s="1249"/>
      <c r="H110" s="1249"/>
      <c r="I110" s="1249"/>
      <c r="J110" s="1250"/>
    </row>
    <row r="111" spans="2:10" ht="16.5" thickBot="1">
      <c r="B111" s="321"/>
      <c r="C111" s="1248" t="s">
        <v>570</v>
      </c>
      <c r="D111" s="1249"/>
      <c r="E111" s="1249"/>
      <c r="F111" s="1249"/>
      <c r="G111" s="1249"/>
      <c r="H111" s="1249"/>
      <c r="I111" s="1249"/>
      <c r="J111" s="1250"/>
    </row>
    <row r="112" spans="2:10" ht="22.5" customHeight="1" thickBot="1">
      <c r="B112" s="356"/>
      <c r="C112" s="1251" t="s">
        <v>639</v>
      </c>
      <c r="D112" s="1252"/>
      <c r="E112" s="1252"/>
      <c r="F112" s="1252"/>
      <c r="G112" s="1252"/>
      <c r="H112" s="1252"/>
      <c r="I112" s="1252"/>
      <c r="J112" s="1253"/>
    </row>
  </sheetData>
  <mergeCells count="120">
    <mergeCell ref="C8:D8"/>
    <mergeCell ref="E8:J8"/>
    <mergeCell ref="C9:D9"/>
    <mergeCell ref="E9:G9"/>
    <mergeCell ref="I9:J9"/>
    <mergeCell ref="C10:E10"/>
    <mergeCell ref="B4:C4"/>
    <mergeCell ref="D4:J4"/>
    <mergeCell ref="B5:J5"/>
    <mergeCell ref="C6:D6"/>
    <mergeCell ref="E6:J6"/>
    <mergeCell ref="C7:J7"/>
    <mergeCell ref="C17:E17"/>
    <mergeCell ref="C18:E18"/>
    <mergeCell ref="C19:E19"/>
    <mergeCell ref="C20:E20"/>
    <mergeCell ref="C21:E21"/>
    <mergeCell ref="C22:E22"/>
    <mergeCell ref="C11:E11"/>
    <mergeCell ref="C12:E12"/>
    <mergeCell ref="C13:E13"/>
    <mergeCell ref="C14:E14"/>
    <mergeCell ref="C15:E15"/>
    <mergeCell ref="C16:E16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I72:I73"/>
    <mergeCell ref="J72:J73"/>
    <mergeCell ref="C73:E73"/>
    <mergeCell ref="C74:E74"/>
    <mergeCell ref="C75:E75"/>
    <mergeCell ref="C76:E76"/>
    <mergeCell ref="C71:E71"/>
    <mergeCell ref="B72:B73"/>
    <mergeCell ref="C72:E72"/>
    <mergeCell ref="F72:F73"/>
    <mergeCell ref="G72:G73"/>
    <mergeCell ref="H72:H73"/>
    <mergeCell ref="C83:E83"/>
    <mergeCell ref="C84:E84"/>
    <mergeCell ref="C85:E85"/>
    <mergeCell ref="C86:E86"/>
    <mergeCell ref="C87:E87"/>
    <mergeCell ref="C88:E88"/>
    <mergeCell ref="C77:E77"/>
    <mergeCell ref="C78:E78"/>
    <mergeCell ref="C79:E79"/>
    <mergeCell ref="C80:E80"/>
    <mergeCell ref="C81:E81"/>
    <mergeCell ref="C82:E82"/>
    <mergeCell ref="C95:E95"/>
    <mergeCell ref="C96:E96"/>
    <mergeCell ref="C97:E97"/>
    <mergeCell ref="C98:E98"/>
    <mergeCell ref="C99:E99"/>
    <mergeCell ref="C100:E100"/>
    <mergeCell ref="C89:E89"/>
    <mergeCell ref="C90:E90"/>
    <mergeCell ref="C91:E91"/>
    <mergeCell ref="C92:E92"/>
    <mergeCell ref="C93:E93"/>
    <mergeCell ref="C94:E94"/>
    <mergeCell ref="C107:J107"/>
    <mergeCell ref="C108:J108"/>
    <mergeCell ref="C109:J109"/>
    <mergeCell ref="C110:J110"/>
    <mergeCell ref="C111:J111"/>
    <mergeCell ref="C112:J112"/>
    <mergeCell ref="C101:J101"/>
    <mergeCell ref="C102:J102"/>
    <mergeCell ref="C103:J103"/>
    <mergeCell ref="C104:J104"/>
    <mergeCell ref="C105:J105"/>
    <mergeCell ref="C106:J106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B3:J26"/>
  <sheetViews>
    <sheetView showGridLines="0" workbookViewId="0">
      <selection activeCell="H15" sqref="H15"/>
    </sheetView>
  </sheetViews>
  <sheetFormatPr defaultRowHeight="15"/>
  <cols>
    <col min="3" max="5" width="12.140625" customWidth="1"/>
    <col min="6" max="10" width="11.42578125" customWidth="1"/>
  </cols>
  <sheetData>
    <row r="3" spans="2:10" ht="15.75" thickBot="1"/>
    <row r="4" spans="2:10" ht="15.75">
      <c r="B4" s="1239"/>
      <c r="C4" s="1240"/>
      <c r="D4" s="1241" t="s">
        <v>659</v>
      </c>
      <c r="E4" s="1241"/>
      <c r="F4" s="1241"/>
      <c r="G4" s="1241"/>
      <c r="H4" s="1241"/>
      <c r="I4" s="1241"/>
      <c r="J4" s="1242"/>
    </row>
    <row r="5" spans="2:10" ht="15" customHeight="1">
      <c r="B5" s="1272" t="s">
        <v>660</v>
      </c>
      <c r="C5" s="1273"/>
      <c r="D5" s="1273"/>
      <c r="E5" s="1273"/>
      <c r="F5" s="1273"/>
      <c r="G5" s="1273"/>
      <c r="H5" s="1273"/>
      <c r="I5" s="1273"/>
      <c r="J5" s="1274"/>
    </row>
    <row r="6" spans="2:10" ht="15" customHeight="1">
      <c r="B6" s="1243" t="s">
        <v>661</v>
      </c>
      <c r="C6" s="1244"/>
      <c r="D6" s="1244"/>
      <c r="E6" s="1244"/>
      <c r="F6" s="1244"/>
      <c r="G6" s="1244"/>
      <c r="H6" s="1244"/>
      <c r="I6" s="1244"/>
      <c r="J6" s="1245"/>
    </row>
    <row r="7" spans="2:10" ht="15.75">
      <c r="B7" s="321"/>
      <c r="C7" s="1246" t="s">
        <v>121</v>
      </c>
      <c r="D7" s="1246"/>
      <c r="E7" s="1246"/>
      <c r="F7" s="1246"/>
      <c r="G7" s="1246"/>
      <c r="H7" s="1246"/>
      <c r="I7" s="1246"/>
      <c r="J7" s="1247"/>
    </row>
    <row r="8" spans="2:10" ht="15.75" customHeight="1">
      <c r="B8" s="321"/>
      <c r="C8" s="1244" t="s">
        <v>662</v>
      </c>
      <c r="D8" s="1244"/>
      <c r="E8" s="1244"/>
      <c r="F8" s="1244"/>
      <c r="G8" s="1244"/>
      <c r="H8" s="1244"/>
      <c r="I8" s="1244"/>
      <c r="J8" s="1245"/>
    </row>
    <row r="9" spans="2:10" ht="16.5" thickBot="1">
      <c r="B9" s="322"/>
      <c r="C9" s="1230"/>
      <c r="D9" s="1230"/>
      <c r="E9" s="1230"/>
      <c r="F9" s="1230"/>
      <c r="G9" s="1230"/>
      <c r="H9" s="323"/>
      <c r="I9" s="1231" t="s">
        <v>122</v>
      </c>
      <c r="J9" s="1232"/>
    </row>
    <row r="10" spans="2:10" ht="15.75" customHeight="1" thickBot="1">
      <c r="B10" s="341" t="s">
        <v>84</v>
      </c>
      <c r="C10" s="1261" t="s">
        <v>123</v>
      </c>
      <c r="D10" s="1262"/>
      <c r="E10" s="1263"/>
      <c r="F10" s="325" t="s">
        <v>3</v>
      </c>
      <c r="G10" s="325" t="s">
        <v>4</v>
      </c>
      <c r="H10" s="326" t="s">
        <v>5</v>
      </c>
      <c r="I10" s="326" t="s">
        <v>6</v>
      </c>
      <c r="J10" s="357" t="s">
        <v>0</v>
      </c>
    </row>
    <row r="11" spans="2:10" ht="15.75" thickBot="1">
      <c r="B11" s="328">
        <v>1</v>
      </c>
      <c r="C11" s="1236">
        <v>2</v>
      </c>
      <c r="D11" s="1237"/>
      <c r="E11" s="1238"/>
      <c r="F11" s="329">
        <v>3</v>
      </c>
      <c r="G11" s="329">
        <v>4</v>
      </c>
      <c r="H11" s="329">
        <v>5</v>
      </c>
      <c r="I11" s="329">
        <v>6</v>
      </c>
      <c r="J11" s="330">
        <v>7</v>
      </c>
    </row>
    <row r="12" spans="2:10" ht="16.5" thickBot="1">
      <c r="B12" s="337" t="s">
        <v>124</v>
      </c>
      <c r="C12" s="1221" t="s">
        <v>663</v>
      </c>
      <c r="D12" s="1222"/>
      <c r="E12" s="1223"/>
      <c r="F12" s="332"/>
      <c r="G12" s="332"/>
      <c r="H12" s="332"/>
      <c r="I12" s="332"/>
      <c r="J12" s="333"/>
    </row>
    <row r="13" spans="2:10" ht="16.5" thickBot="1">
      <c r="B13" s="328">
        <v>1</v>
      </c>
      <c r="C13" s="1187" t="s">
        <v>664</v>
      </c>
      <c r="D13" s="1188"/>
      <c r="E13" s="1189"/>
      <c r="F13" s="332"/>
      <c r="G13" s="332"/>
      <c r="H13" s="332"/>
      <c r="I13" s="332"/>
      <c r="J13" s="333"/>
    </row>
    <row r="14" spans="2:10" ht="16.5" thickBot="1">
      <c r="B14" s="328">
        <v>2</v>
      </c>
      <c r="C14" s="1187" t="s">
        <v>665</v>
      </c>
      <c r="D14" s="1188"/>
      <c r="E14" s="1189"/>
      <c r="F14" s="332"/>
      <c r="G14" s="332"/>
      <c r="H14" s="332"/>
      <c r="I14" s="332"/>
      <c r="J14" s="333"/>
    </row>
    <row r="15" spans="2:10" ht="16.5" thickBot="1">
      <c r="B15" s="328">
        <v>3</v>
      </c>
      <c r="C15" s="1187" t="s">
        <v>666</v>
      </c>
      <c r="D15" s="1188"/>
      <c r="E15" s="1189"/>
      <c r="F15" s="332"/>
      <c r="G15" s="332"/>
      <c r="H15" s="332"/>
      <c r="I15" s="332"/>
      <c r="J15" s="333"/>
    </row>
    <row r="16" spans="2:10" ht="22.5" customHeight="1">
      <c r="B16" s="1270">
        <v>4</v>
      </c>
      <c r="C16" s="1190" t="s">
        <v>667</v>
      </c>
      <c r="D16" s="1191"/>
      <c r="E16" s="1192"/>
      <c r="F16" s="990"/>
      <c r="G16" s="990"/>
      <c r="H16" s="990"/>
      <c r="I16" s="990"/>
      <c r="J16" s="1205"/>
    </row>
    <row r="17" spans="2:10" ht="15.75" thickBot="1">
      <c r="B17" s="1271"/>
      <c r="C17" s="1207" t="s">
        <v>668</v>
      </c>
      <c r="D17" s="1208"/>
      <c r="E17" s="1209"/>
      <c r="F17" s="991"/>
      <c r="G17" s="991"/>
      <c r="H17" s="991"/>
      <c r="I17" s="991"/>
      <c r="J17" s="1206"/>
    </row>
    <row r="18" spans="2:10" ht="16.5" thickBot="1">
      <c r="B18" s="337" t="s">
        <v>669</v>
      </c>
      <c r="C18" s="1221" t="s">
        <v>670</v>
      </c>
      <c r="D18" s="1222"/>
      <c r="E18" s="1223"/>
      <c r="F18" s="332"/>
      <c r="G18" s="332"/>
      <c r="H18" s="332"/>
      <c r="I18" s="332"/>
      <c r="J18" s="333"/>
    </row>
    <row r="19" spans="2:10" ht="16.5" thickBot="1">
      <c r="B19" s="328">
        <v>5</v>
      </c>
      <c r="C19" s="1187" t="s">
        <v>671</v>
      </c>
      <c r="D19" s="1188"/>
      <c r="E19" s="1189"/>
      <c r="F19" s="332"/>
      <c r="G19" s="332"/>
      <c r="H19" s="332"/>
      <c r="I19" s="332"/>
      <c r="J19" s="333"/>
    </row>
    <row r="20" spans="2:10" ht="16.5" thickBot="1">
      <c r="B20" s="328">
        <v>6</v>
      </c>
      <c r="C20" s="1187" t="s">
        <v>672</v>
      </c>
      <c r="D20" s="1188"/>
      <c r="E20" s="1189"/>
      <c r="F20" s="332"/>
      <c r="G20" s="332"/>
      <c r="H20" s="332"/>
      <c r="I20" s="332"/>
      <c r="J20" s="333"/>
    </row>
    <row r="21" spans="2:10" ht="16.5" thickBot="1">
      <c r="B21" s="328">
        <v>7</v>
      </c>
      <c r="C21" s="1187" t="s">
        <v>673</v>
      </c>
      <c r="D21" s="1188"/>
      <c r="E21" s="1189"/>
      <c r="F21" s="332"/>
      <c r="G21" s="332"/>
      <c r="H21" s="332"/>
      <c r="I21" s="332"/>
      <c r="J21" s="333"/>
    </row>
    <row r="22" spans="2:10" ht="16.5" thickBot="1">
      <c r="B22" s="328">
        <v>8</v>
      </c>
      <c r="C22" s="1187" t="s">
        <v>674</v>
      </c>
      <c r="D22" s="1188"/>
      <c r="E22" s="1189"/>
      <c r="F22" s="332"/>
      <c r="G22" s="332"/>
      <c r="H22" s="332"/>
      <c r="I22" s="332"/>
      <c r="J22" s="333"/>
    </row>
    <row r="23" spans="2:10" ht="22.5" customHeight="1" thickBot="1">
      <c r="B23" s="328">
        <v>9</v>
      </c>
      <c r="C23" s="1187" t="s">
        <v>675</v>
      </c>
      <c r="D23" s="1188"/>
      <c r="E23" s="1189"/>
      <c r="F23" s="332"/>
      <c r="G23" s="332"/>
      <c r="H23" s="332"/>
      <c r="I23" s="332"/>
      <c r="J23" s="333"/>
    </row>
    <row r="24" spans="2:10" ht="16.5" thickBot="1">
      <c r="B24" s="335"/>
      <c r="C24" s="1190" t="s">
        <v>676</v>
      </c>
      <c r="D24" s="1191"/>
      <c r="E24" s="1192"/>
      <c r="F24" s="343"/>
      <c r="G24" s="343"/>
      <c r="H24" s="343"/>
      <c r="I24" s="343"/>
      <c r="J24" s="344"/>
    </row>
    <row r="25" spans="2:10" ht="16.5" thickBot="1">
      <c r="B25" s="358" t="s">
        <v>677</v>
      </c>
      <c r="C25" s="1254"/>
      <c r="D25" s="1255"/>
      <c r="E25" s="1255"/>
      <c r="F25" s="1255"/>
      <c r="G25" s="1255"/>
      <c r="H25" s="1255"/>
      <c r="I25" s="1255"/>
      <c r="J25" s="1256"/>
    </row>
    <row r="26" spans="2:10" ht="22.5" customHeight="1" thickBot="1">
      <c r="B26" s="322"/>
      <c r="C26" s="1267" t="s">
        <v>678</v>
      </c>
      <c r="D26" s="1268"/>
      <c r="E26" s="1268"/>
      <c r="F26" s="1268"/>
      <c r="G26" s="1268"/>
      <c r="H26" s="1268"/>
      <c r="I26" s="1268"/>
      <c r="J26" s="1269"/>
    </row>
  </sheetData>
  <mergeCells count="33">
    <mergeCell ref="C12:E12"/>
    <mergeCell ref="B4:C4"/>
    <mergeCell ref="D4:J4"/>
    <mergeCell ref="B5:J5"/>
    <mergeCell ref="B6:J6"/>
    <mergeCell ref="C7:J7"/>
    <mergeCell ref="C8:F8"/>
    <mergeCell ref="G8:J8"/>
    <mergeCell ref="C9:D9"/>
    <mergeCell ref="E9:G9"/>
    <mergeCell ref="I9:J9"/>
    <mergeCell ref="C10:E10"/>
    <mergeCell ref="C11:E11"/>
    <mergeCell ref="C18:E18"/>
    <mergeCell ref="C13:E13"/>
    <mergeCell ref="C14:E14"/>
    <mergeCell ref="C15:E15"/>
    <mergeCell ref="B16:B17"/>
    <mergeCell ref="C16:E16"/>
    <mergeCell ref="G16:G17"/>
    <mergeCell ref="H16:H17"/>
    <mergeCell ref="I16:I17"/>
    <mergeCell ref="J16:J17"/>
    <mergeCell ref="C17:E17"/>
    <mergeCell ref="F16:F17"/>
    <mergeCell ref="C25:J25"/>
    <mergeCell ref="C26:J26"/>
    <mergeCell ref="C19:E19"/>
    <mergeCell ref="C20:E20"/>
    <mergeCell ref="C21:E21"/>
    <mergeCell ref="C22:E22"/>
    <mergeCell ref="C23:E23"/>
    <mergeCell ref="C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I49"/>
  <sheetViews>
    <sheetView showGridLines="0" view="pageBreakPreview" topLeftCell="A40" zoomScale="112" zoomScaleSheetLayoutView="112" workbookViewId="0">
      <selection activeCell="C7" sqref="C7"/>
    </sheetView>
  </sheetViews>
  <sheetFormatPr defaultRowHeight="15"/>
  <cols>
    <col min="2" max="2" width="5.5703125" style="548" customWidth="1"/>
    <col min="3" max="3" width="30.85546875" style="15" customWidth="1"/>
    <col min="4" max="4" width="14.85546875" style="1" bestFit="1" customWidth="1"/>
    <col min="5" max="5" width="11.5703125" style="15" customWidth="1"/>
    <col min="6" max="9" width="12.7109375" bestFit="1" customWidth="1"/>
    <col min="10" max="10" width="13.85546875" bestFit="1" customWidth="1"/>
  </cols>
  <sheetData>
    <row r="2" spans="2:9" ht="15.75" thickBot="1"/>
    <row r="3" spans="2:9" ht="15.75">
      <c r="B3" s="26"/>
      <c r="C3" s="29"/>
      <c r="D3" s="28"/>
      <c r="E3" s="29"/>
      <c r="F3" s="27"/>
      <c r="G3" s="813" t="s">
        <v>115</v>
      </c>
      <c r="H3" s="813"/>
      <c r="I3" s="814"/>
    </row>
    <row r="4" spans="2:9" ht="62.25" customHeight="1" thickBot="1">
      <c r="B4" s="824" t="s">
        <v>116</v>
      </c>
      <c r="C4" s="825"/>
      <c r="D4" s="825"/>
      <c r="E4" s="825"/>
      <c r="F4" s="825"/>
      <c r="G4" s="825"/>
      <c r="H4" s="825"/>
      <c r="I4" s="826"/>
    </row>
    <row r="5" spans="2:9" s="4" customFormat="1" ht="35.25" customHeight="1" thickBot="1">
      <c r="B5" s="30" t="s">
        <v>113</v>
      </c>
      <c r="C5" s="31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0</v>
      </c>
    </row>
    <row r="6" spans="2:9">
      <c r="B6" s="575">
        <v>1</v>
      </c>
      <c r="C6" s="550" t="s">
        <v>1011</v>
      </c>
      <c r="D6" s="544"/>
      <c r="E6" s="815" t="s">
        <v>1012</v>
      </c>
      <c r="F6" s="816"/>
      <c r="G6" s="816"/>
      <c r="H6" s="816"/>
      <c r="I6" s="817"/>
    </row>
    <row r="7" spans="2:9" ht="30">
      <c r="B7" s="575">
        <v>2</v>
      </c>
      <c r="C7" s="550" t="s">
        <v>1013</v>
      </c>
      <c r="D7" s="544"/>
      <c r="E7" s="815" t="s">
        <v>1014</v>
      </c>
      <c r="F7" s="816"/>
      <c r="G7" s="816"/>
      <c r="H7" s="816"/>
      <c r="I7" s="817"/>
    </row>
    <row r="8" spans="2:9" ht="30">
      <c r="B8" s="575">
        <v>3</v>
      </c>
      <c r="C8" s="550" t="s">
        <v>8</v>
      </c>
      <c r="D8" s="544" t="s">
        <v>9</v>
      </c>
      <c r="E8" s="815" t="s">
        <v>1015</v>
      </c>
      <c r="F8" s="816"/>
      <c r="G8" s="816"/>
      <c r="H8" s="816"/>
      <c r="I8" s="817"/>
    </row>
    <row r="9" spans="2:9" ht="130.5" customHeight="1">
      <c r="B9" s="575">
        <v>4</v>
      </c>
      <c r="C9" s="550" t="s">
        <v>1016</v>
      </c>
      <c r="D9" s="544"/>
      <c r="E9" s="818" t="s">
        <v>1017</v>
      </c>
      <c r="F9" s="819"/>
      <c r="G9" s="819"/>
      <c r="H9" s="819"/>
      <c r="I9" s="820"/>
    </row>
    <row r="10" spans="2:9" ht="33" customHeight="1">
      <c r="B10" s="575">
        <v>5</v>
      </c>
      <c r="C10" s="550" t="s">
        <v>1018</v>
      </c>
      <c r="D10" s="544"/>
      <c r="E10" s="818" t="s">
        <v>1019</v>
      </c>
      <c r="F10" s="819"/>
      <c r="G10" s="819"/>
      <c r="H10" s="819"/>
      <c r="I10" s="820"/>
    </row>
    <row r="11" spans="2:9" s="19" customFormat="1" ht="15.75">
      <c r="B11" s="574">
        <v>6</v>
      </c>
      <c r="C11" s="20" t="s">
        <v>10</v>
      </c>
      <c r="D11" s="21"/>
      <c r="E11" s="821" t="s">
        <v>11</v>
      </c>
      <c r="F11" s="822"/>
      <c r="G11" s="822"/>
      <c r="H11" s="822"/>
      <c r="I11" s="823"/>
    </row>
    <row r="12" spans="2:9" s="19" customFormat="1" ht="15.75">
      <c r="B12" s="574">
        <v>7</v>
      </c>
      <c r="C12" s="20" t="s">
        <v>12</v>
      </c>
      <c r="D12" s="21"/>
      <c r="E12" s="33">
        <v>0</v>
      </c>
      <c r="F12" s="33">
        <v>0</v>
      </c>
      <c r="G12" s="33">
        <v>0</v>
      </c>
      <c r="H12" s="33">
        <v>0</v>
      </c>
      <c r="I12" s="33">
        <v>0</v>
      </c>
    </row>
    <row r="13" spans="2:9" ht="13.5" customHeight="1">
      <c r="B13" s="577">
        <v>8</v>
      </c>
      <c r="C13" s="589" t="s">
        <v>1054</v>
      </c>
      <c r="D13" s="577"/>
      <c r="E13" s="802"/>
      <c r="F13" s="811"/>
      <c r="G13" s="811"/>
      <c r="H13" s="811"/>
      <c r="I13" s="812"/>
    </row>
    <row r="14" spans="2:9" ht="13.5" customHeight="1">
      <c r="B14" s="577">
        <v>8.1</v>
      </c>
      <c r="C14" s="589" t="s">
        <v>1048</v>
      </c>
      <c r="D14" s="577"/>
      <c r="E14" s="802" t="s">
        <v>1049</v>
      </c>
      <c r="F14" s="803"/>
      <c r="G14" s="803"/>
      <c r="H14" s="803"/>
      <c r="I14" s="804"/>
    </row>
    <row r="15" spans="2:9" ht="13.5" customHeight="1">
      <c r="B15" s="577" t="s">
        <v>14</v>
      </c>
      <c r="C15" s="586" t="s">
        <v>114</v>
      </c>
      <c r="D15" s="577" t="s">
        <v>15</v>
      </c>
      <c r="E15" s="802">
        <v>1000000</v>
      </c>
      <c r="F15" s="803"/>
      <c r="G15" s="803"/>
      <c r="H15" s="803"/>
      <c r="I15" s="804"/>
    </row>
    <row r="16" spans="2:9" ht="13.5" customHeight="1">
      <c r="B16" s="805" t="s">
        <v>16</v>
      </c>
      <c r="C16" s="808" t="s">
        <v>1055</v>
      </c>
      <c r="D16" s="805"/>
      <c r="E16" s="802" t="s">
        <v>1056</v>
      </c>
      <c r="F16" s="811"/>
      <c r="G16" s="811"/>
      <c r="H16" s="811"/>
      <c r="I16" s="812"/>
    </row>
    <row r="17" spans="2:9" ht="13.5" customHeight="1">
      <c r="B17" s="806"/>
      <c r="C17" s="809"/>
      <c r="D17" s="806"/>
      <c r="E17" s="802" t="s">
        <v>1057</v>
      </c>
      <c r="F17" s="803"/>
      <c r="G17" s="803"/>
      <c r="H17" s="803"/>
      <c r="I17" s="804"/>
    </row>
    <row r="18" spans="2:9" ht="13.5" customHeight="1">
      <c r="B18" s="807"/>
      <c r="C18" s="810"/>
      <c r="D18" s="807"/>
      <c r="E18" s="802" t="s">
        <v>1058</v>
      </c>
      <c r="F18" s="803"/>
      <c r="G18" s="803"/>
      <c r="H18" s="803"/>
      <c r="I18" s="804"/>
    </row>
    <row r="19" spans="2:9" ht="13.5" customHeight="1">
      <c r="B19" s="577" t="s">
        <v>16</v>
      </c>
      <c r="C19" s="586" t="s">
        <v>1059</v>
      </c>
      <c r="D19" s="577" t="s">
        <v>15</v>
      </c>
      <c r="E19" s="577">
        <v>1120000</v>
      </c>
      <c r="F19" s="577">
        <v>1120000</v>
      </c>
      <c r="G19" s="577">
        <v>1000000</v>
      </c>
      <c r="H19" s="577">
        <v>1000000</v>
      </c>
      <c r="I19" s="577">
        <v>1000000</v>
      </c>
    </row>
    <row r="20" spans="2:9" ht="13.5" customHeight="1">
      <c r="B20" s="577" t="s">
        <v>16</v>
      </c>
      <c r="C20" s="586" t="s">
        <v>17</v>
      </c>
      <c r="D20" s="577" t="s">
        <v>15</v>
      </c>
      <c r="E20" s="577">
        <v>75848.100000000006</v>
      </c>
      <c r="F20" s="577">
        <v>260265.11</v>
      </c>
      <c r="G20" s="580" t="s">
        <v>1060</v>
      </c>
      <c r="H20" s="580" t="s">
        <v>1060</v>
      </c>
      <c r="I20" s="580" t="s">
        <v>1060</v>
      </c>
    </row>
    <row r="21" spans="2:9" ht="13.5" customHeight="1">
      <c r="B21" s="577" t="s">
        <v>16</v>
      </c>
      <c r="C21" s="586" t="s">
        <v>1061</v>
      </c>
      <c r="D21" s="577" t="s">
        <v>15</v>
      </c>
      <c r="E21" s="577" t="s">
        <v>1023</v>
      </c>
      <c r="F21" s="577" t="s">
        <v>1023</v>
      </c>
      <c r="G21" s="577" t="s">
        <v>1023</v>
      </c>
      <c r="H21" s="577" t="s">
        <v>1023</v>
      </c>
      <c r="I21" s="577" t="s">
        <v>1023</v>
      </c>
    </row>
    <row r="22" spans="2:9" ht="13.5" customHeight="1">
      <c r="B22" s="805" t="s">
        <v>18</v>
      </c>
      <c r="C22" s="808" t="s">
        <v>1062</v>
      </c>
      <c r="D22" s="805" t="s">
        <v>1050</v>
      </c>
      <c r="E22" s="802" t="s">
        <v>1063</v>
      </c>
      <c r="F22" s="804"/>
      <c r="G22" s="802" t="s">
        <v>1064</v>
      </c>
      <c r="H22" s="804"/>
      <c r="I22" s="577"/>
    </row>
    <row r="23" spans="2:9" ht="13.5" customHeight="1">
      <c r="B23" s="827"/>
      <c r="C23" s="828"/>
      <c r="D23" s="827"/>
      <c r="E23" s="802" t="s">
        <v>1065</v>
      </c>
      <c r="F23" s="804"/>
      <c r="G23" s="577"/>
      <c r="H23" s="577"/>
      <c r="I23" s="577"/>
    </row>
    <row r="24" spans="2:9" ht="13.5" customHeight="1">
      <c r="B24" s="577" t="s">
        <v>20</v>
      </c>
      <c r="C24" s="586" t="s">
        <v>1066</v>
      </c>
      <c r="D24" s="577"/>
      <c r="E24" s="802" t="s">
        <v>1067</v>
      </c>
      <c r="F24" s="803"/>
      <c r="G24" s="803"/>
      <c r="H24" s="803"/>
      <c r="I24" s="804"/>
    </row>
    <row r="25" spans="2:9" ht="13.5" customHeight="1">
      <c r="B25" s="805" t="s">
        <v>22</v>
      </c>
      <c r="C25" s="808" t="s">
        <v>1068</v>
      </c>
      <c r="D25" s="577" t="s">
        <v>1051</v>
      </c>
      <c r="E25" s="802" t="s">
        <v>1069</v>
      </c>
      <c r="F25" s="803"/>
      <c r="G25" s="803"/>
      <c r="H25" s="803"/>
      <c r="I25" s="804"/>
    </row>
    <row r="26" spans="2:9" ht="13.5" customHeight="1">
      <c r="B26" s="827"/>
      <c r="C26" s="828"/>
      <c r="D26" s="577" t="s">
        <v>15</v>
      </c>
      <c r="E26" s="802" t="s">
        <v>1070</v>
      </c>
      <c r="F26" s="803"/>
      <c r="G26" s="803"/>
      <c r="H26" s="803"/>
      <c r="I26" s="804"/>
    </row>
    <row r="27" spans="2:9" ht="13.5" customHeight="1">
      <c r="B27" s="805" t="s">
        <v>23</v>
      </c>
      <c r="C27" s="808" t="s">
        <v>1071</v>
      </c>
      <c r="D27" s="805"/>
      <c r="E27" s="829" t="s">
        <v>1072</v>
      </c>
      <c r="F27" s="830"/>
      <c r="G27" s="830"/>
      <c r="H27" s="830"/>
      <c r="I27" s="831"/>
    </row>
    <row r="28" spans="2:9" ht="13.5" customHeight="1">
      <c r="B28" s="827"/>
      <c r="C28" s="828"/>
      <c r="D28" s="827"/>
      <c r="E28" s="832"/>
      <c r="F28" s="833"/>
      <c r="G28" s="833"/>
      <c r="H28" s="833"/>
      <c r="I28" s="834"/>
    </row>
    <row r="29" spans="2:9" ht="13.5" customHeight="1">
      <c r="B29" s="805" t="s">
        <v>24</v>
      </c>
      <c r="C29" s="808" t="s">
        <v>1073</v>
      </c>
      <c r="D29" s="805"/>
      <c r="E29" s="829" t="s">
        <v>1074</v>
      </c>
      <c r="F29" s="830"/>
      <c r="G29" s="830"/>
      <c r="H29" s="830"/>
      <c r="I29" s="831"/>
    </row>
    <row r="30" spans="2:9" ht="13.5" customHeight="1">
      <c r="B30" s="827"/>
      <c r="C30" s="828"/>
      <c r="D30" s="827"/>
      <c r="E30" s="832"/>
      <c r="F30" s="833"/>
      <c r="G30" s="833"/>
      <c r="H30" s="833"/>
      <c r="I30" s="834"/>
    </row>
    <row r="31" spans="2:9" ht="13.5" customHeight="1">
      <c r="B31" s="805" t="s">
        <v>25</v>
      </c>
      <c r="C31" s="808" t="s">
        <v>1075</v>
      </c>
      <c r="D31" s="805"/>
      <c r="E31" s="829" t="s">
        <v>1076</v>
      </c>
      <c r="F31" s="830"/>
      <c r="G31" s="830"/>
      <c r="H31" s="830"/>
      <c r="I31" s="831"/>
    </row>
    <row r="32" spans="2:9" ht="13.5" customHeight="1">
      <c r="B32" s="827"/>
      <c r="C32" s="828"/>
      <c r="D32" s="827"/>
      <c r="E32" s="832"/>
      <c r="F32" s="833"/>
      <c r="G32" s="833"/>
      <c r="H32" s="833"/>
      <c r="I32" s="834"/>
    </row>
    <row r="33" spans="2:9" ht="13.5" customHeight="1">
      <c r="B33" s="577">
        <v>8.1999999999999993</v>
      </c>
      <c r="C33" s="589" t="s">
        <v>1077</v>
      </c>
      <c r="D33" s="577"/>
      <c r="E33" s="802"/>
      <c r="F33" s="811"/>
      <c r="G33" s="811"/>
      <c r="H33" s="811"/>
      <c r="I33" s="812"/>
    </row>
    <row r="34" spans="2:9" ht="13.5" customHeight="1">
      <c r="B34" s="577" t="s">
        <v>26</v>
      </c>
      <c r="C34" s="586" t="s">
        <v>1078</v>
      </c>
      <c r="D34" s="577" t="s">
        <v>1052</v>
      </c>
      <c r="E34" s="802">
        <v>3532</v>
      </c>
      <c r="F34" s="803"/>
      <c r="G34" s="803"/>
      <c r="H34" s="803"/>
      <c r="I34" s="804"/>
    </row>
    <row r="35" spans="2:9" ht="13.5" customHeight="1">
      <c r="B35" s="577" t="s">
        <v>27</v>
      </c>
      <c r="C35" s="586" t="s">
        <v>28</v>
      </c>
      <c r="D35" s="577"/>
      <c r="E35" s="802" t="s">
        <v>1079</v>
      </c>
      <c r="F35" s="812"/>
      <c r="G35" s="802" t="s">
        <v>1080</v>
      </c>
      <c r="H35" s="812"/>
      <c r="I35" s="577"/>
    </row>
    <row r="36" spans="2:9" ht="13.5" customHeight="1">
      <c r="B36" s="805" t="s">
        <v>29</v>
      </c>
      <c r="C36" s="808" t="s">
        <v>1062</v>
      </c>
      <c r="D36" s="805" t="s">
        <v>1050</v>
      </c>
      <c r="E36" s="829" t="s">
        <v>1081</v>
      </c>
      <c r="F36" s="831"/>
      <c r="G36" s="829" t="s">
        <v>1082</v>
      </c>
      <c r="H36" s="831"/>
      <c r="I36" s="577"/>
    </row>
    <row r="37" spans="2:9" ht="13.5" customHeight="1">
      <c r="B37" s="827"/>
      <c r="C37" s="828"/>
      <c r="D37" s="827"/>
      <c r="E37" s="832"/>
      <c r="F37" s="834"/>
      <c r="G37" s="832"/>
      <c r="H37" s="834"/>
      <c r="I37" s="577"/>
    </row>
    <row r="38" spans="2:9" ht="13.5" customHeight="1">
      <c r="B38" s="577" t="s">
        <v>30</v>
      </c>
      <c r="C38" s="586" t="s">
        <v>1083</v>
      </c>
      <c r="D38" s="577"/>
      <c r="E38" s="802" t="s">
        <v>1067</v>
      </c>
      <c r="F38" s="803"/>
      <c r="G38" s="803"/>
      <c r="H38" s="803"/>
      <c r="I38" s="804"/>
    </row>
    <row r="39" spans="2:9" ht="13.5" customHeight="1">
      <c r="B39" s="805" t="s">
        <v>31</v>
      </c>
      <c r="C39" s="808" t="s">
        <v>1084</v>
      </c>
      <c r="D39" s="805" t="s">
        <v>1052</v>
      </c>
      <c r="E39" s="829">
        <v>3750</v>
      </c>
      <c r="F39" s="830"/>
      <c r="G39" s="830"/>
      <c r="H39" s="830"/>
      <c r="I39" s="831"/>
    </row>
    <row r="40" spans="2:9" ht="13.5" customHeight="1">
      <c r="B40" s="827"/>
      <c r="C40" s="828"/>
      <c r="D40" s="827"/>
      <c r="E40" s="832"/>
      <c r="F40" s="833"/>
      <c r="G40" s="833"/>
      <c r="H40" s="833"/>
      <c r="I40" s="834"/>
    </row>
    <row r="41" spans="2:9" ht="13.5" customHeight="1">
      <c r="B41" s="805" t="s">
        <v>32</v>
      </c>
      <c r="C41" s="808" t="s">
        <v>1071</v>
      </c>
      <c r="D41" s="805" t="s">
        <v>1052</v>
      </c>
      <c r="E41" s="829" t="s">
        <v>1085</v>
      </c>
      <c r="F41" s="830"/>
      <c r="G41" s="830"/>
      <c r="H41" s="830"/>
      <c r="I41" s="831"/>
    </row>
    <row r="42" spans="2:9" ht="13.5" customHeight="1">
      <c r="B42" s="827"/>
      <c r="C42" s="828"/>
      <c r="D42" s="827"/>
      <c r="E42" s="832"/>
      <c r="F42" s="833"/>
      <c r="G42" s="833"/>
      <c r="H42" s="833"/>
      <c r="I42" s="834"/>
    </row>
    <row r="43" spans="2:9" ht="13.5" customHeight="1">
      <c r="B43" s="805" t="s">
        <v>33</v>
      </c>
      <c r="C43" s="808" t="s">
        <v>1073</v>
      </c>
      <c r="D43" s="805" t="s">
        <v>1052</v>
      </c>
      <c r="E43" s="829" t="s">
        <v>1086</v>
      </c>
      <c r="F43" s="830"/>
      <c r="G43" s="830"/>
      <c r="H43" s="830"/>
      <c r="I43" s="831"/>
    </row>
    <row r="44" spans="2:9" ht="13.5" customHeight="1">
      <c r="B44" s="827"/>
      <c r="C44" s="828"/>
      <c r="D44" s="827"/>
      <c r="E44" s="832"/>
      <c r="F44" s="833"/>
      <c r="G44" s="833"/>
      <c r="H44" s="833"/>
      <c r="I44" s="834"/>
    </row>
    <row r="45" spans="2:9" ht="13.5" customHeight="1">
      <c r="B45" s="805" t="s">
        <v>34</v>
      </c>
      <c r="C45" s="808" t="s">
        <v>1075</v>
      </c>
      <c r="D45" s="805" t="s">
        <v>1052</v>
      </c>
      <c r="E45" s="829" t="s">
        <v>1087</v>
      </c>
      <c r="F45" s="830"/>
      <c r="G45" s="830"/>
      <c r="H45" s="830"/>
      <c r="I45" s="831"/>
    </row>
    <row r="46" spans="2:9" ht="13.5" customHeight="1">
      <c r="B46" s="827"/>
      <c r="C46" s="828"/>
      <c r="D46" s="827"/>
      <c r="E46" s="832"/>
      <c r="F46" s="833"/>
      <c r="G46" s="833"/>
      <c r="H46" s="833"/>
      <c r="I46" s="834"/>
    </row>
    <row r="47" spans="2:9" s="19" customFormat="1" ht="24.75" customHeight="1">
      <c r="B47" s="574">
        <v>9</v>
      </c>
      <c r="C47" s="23" t="s">
        <v>35</v>
      </c>
      <c r="D47" s="21"/>
      <c r="E47" s="33">
        <v>0</v>
      </c>
      <c r="F47" s="33">
        <v>0</v>
      </c>
      <c r="G47" s="33">
        <v>0</v>
      </c>
      <c r="H47" s="33">
        <v>0</v>
      </c>
      <c r="I47" s="33">
        <v>0</v>
      </c>
    </row>
    <row r="48" spans="2:9" s="19" customFormat="1" ht="33" customHeight="1">
      <c r="B48" s="574">
        <v>9.1</v>
      </c>
      <c r="C48" s="20" t="s">
        <v>36</v>
      </c>
      <c r="D48" s="22" t="s">
        <v>37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</row>
    <row r="49" spans="2:9" s="19" customFormat="1" ht="32.25" customHeight="1" thickBot="1">
      <c r="B49" s="576">
        <v>9.1999999999999993</v>
      </c>
      <c r="C49" s="24" t="s">
        <v>38</v>
      </c>
      <c r="D49" s="25" t="s">
        <v>37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</row>
  </sheetData>
  <mergeCells count="66">
    <mergeCell ref="B45:B46"/>
    <mergeCell ref="C45:C46"/>
    <mergeCell ref="D45:D46"/>
    <mergeCell ref="E45:I46"/>
    <mergeCell ref="B41:B42"/>
    <mergeCell ref="C41:C42"/>
    <mergeCell ref="D41:D42"/>
    <mergeCell ref="E41:I42"/>
    <mergeCell ref="B43:B44"/>
    <mergeCell ref="C43:C44"/>
    <mergeCell ref="D43:D44"/>
    <mergeCell ref="E43:I44"/>
    <mergeCell ref="E38:I38"/>
    <mergeCell ref="B39:B40"/>
    <mergeCell ref="C39:C40"/>
    <mergeCell ref="D39:D40"/>
    <mergeCell ref="E39:I40"/>
    <mergeCell ref="E34:I34"/>
    <mergeCell ref="E35:F35"/>
    <mergeCell ref="G35:H35"/>
    <mergeCell ref="B36:B37"/>
    <mergeCell ref="C36:C37"/>
    <mergeCell ref="D36:D37"/>
    <mergeCell ref="E36:F37"/>
    <mergeCell ref="G36:H37"/>
    <mergeCell ref="B31:B32"/>
    <mergeCell ref="C31:C32"/>
    <mergeCell ref="D31:D32"/>
    <mergeCell ref="E31:I32"/>
    <mergeCell ref="E33:I33"/>
    <mergeCell ref="B27:B28"/>
    <mergeCell ref="C27:C28"/>
    <mergeCell ref="D27:D28"/>
    <mergeCell ref="E27:I28"/>
    <mergeCell ref="B29:B30"/>
    <mergeCell ref="C29:C30"/>
    <mergeCell ref="D29:D30"/>
    <mergeCell ref="E29:I30"/>
    <mergeCell ref="E22:F22"/>
    <mergeCell ref="G22:H22"/>
    <mergeCell ref="E23:F23"/>
    <mergeCell ref="E24:I24"/>
    <mergeCell ref="B25:B26"/>
    <mergeCell ref="C25:C26"/>
    <mergeCell ref="E25:I25"/>
    <mergeCell ref="E26:I26"/>
    <mergeCell ref="B22:B23"/>
    <mergeCell ref="C22:C23"/>
    <mergeCell ref="D22:D23"/>
    <mergeCell ref="G3:I3"/>
    <mergeCell ref="E6:I6"/>
    <mergeCell ref="E7:I7"/>
    <mergeCell ref="E8:I8"/>
    <mergeCell ref="E13:I13"/>
    <mergeCell ref="E9:I9"/>
    <mergeCell ref="E10:I10"/>
    <mergeCell ref="E11:I11"/>
    <mergeCell ref="B4:I4"/>
    <mergeCell ref="E14:I14"/>
    <mergeCell ref="E15:I15"/>
    <mergeCell ref="B16:B18"/>
    <mergeCell ref="C16:C18"/>
    <mergeCell ref="D16:D18"/>
    <mergeCell ref="E16:I16"/>
    <mergeCell ref="E17:I17"/>
    <mergeCell ref="E18:I18"/>
  </mergeCells>
  <printOptions horizontalCentered="1"/>
  <pageMargins left="0.11811023622047245" right="0.11811023622047245" top="0.55118110236220474" bottom="0.15748031496062992" header="0.31496062992125984" footer="0.31496062992125984"/>
  <pageSetup paperSize="5" scale="9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4:H38"/>
  <sheetViews>
    <sheetView showGridLines="0" workbookViewId="0">
      <selection activeCell="H17" sqref="H17"/>
    </sheetView>
  </sheetViews>
  <sheetFormatPr defaultRowHeight="15"/>
  <cols>
    <col min="1" max="2" width="9.140625" style="15"/>
    <col min="3" max="3" width="47.28515625" style="15" customWidth="1"/>
    <col min="4" max="8" width="12.5703125" style="15" customWidth="1"/>
    <col min="9" max="16384" width="9.140625" style="15"/>
  </cols>
  <sheetData>
    <row r="4" spans="1:8" ht="15.75" thickBot="1"/>
    <row r="5" spans="1:8" ht="15.75">
      <c r="A5" s="359"/>
      <c r="B5" s="1239"/>
      <c r="C5" s="1240"/>
      <c r="D5" s="1241" t="s">
        <v>679</v>
      </c>
      <c r="E5" s="1241"/>
      <c r="F5" s="1241"/>
      <c r="G5" s="1241"/>
      <c r="H5" s="1242"/>
    </row>
    <row r="6" spans="1:8">
      <c r="A6" s="359"/>
      <c r="B6" s="1272" t="s">
        <v>680</v>
      </c>
      <c r="C6" s="1273"/>
      <c r="D6" s="1273"/>
      <c r="E6" s="1273"/>
      <c r="F6" s="1273"/>
      <c r="G6" s="1273"/>
      <c r="H6" s="1274"/>
    </row>
    <row r="7" spans="1:8" ht="33" customHeight="1">
      <c r="A7" s="359"/>
      <c r="B7" s="1243" t="s">
        <v>681</v>
      </c>
      <c r="C7" s="1244"/>
      <c r="D7" s="1244"/>
      <c r="E7" s="1244"/>
      <c r="F7" s="1244"/>
      <c r="G7" s="1244"/>
      <c r="H7" s="1245"/>
    </row>
    <row r="8" spans="1:8" ht="15" customHeight="1">
      <c r="A8" s="359"/>
      <c r="B8" s="1243" t="s">
        <v>121</v>
      </c>
      <c r="C8" s="1244"/>
      <c r="D8" s="1244"/>
      <c r="E8" s="1244"/>
      <c r="F8" s="1244"/>
      <c r="G8" s="1244"/>
      <c r="H8" s="1245"/>
    </row>
    <row r="9" spans="1:8" ht="15" customHeight="1">
      <c r="A9" s="359"/>
      <c r="B9" s="1243" t="s">
        <v>642</v>
      </c>
      <c r="C9" s="1244"/>
      <c r="D9" s="1244"/>
      <c r="E9" s="1244"/>
      <c r="F9" s="1244"/>
      <c r="G9" s="1244"/>
      <c r="H9" s="1245"/>
    </row>
    <row r="10" spans="1:8" ht="16.5" customHeight="1" thickBot="1">
      <c r="A10" s="359"/>
      <c r="B10" s="322"/>
      <c r="C10" s="1230"/>
      <c r="D10" s="1230"/>
      <c r="E10" s="1230"/>
      <c r="F10" s="1230"/>
      <c r="G10" s="1230"/>
      <c r="H10" s="360"/>
    </row>
    <row r="11" spans="1:8" ht="15.75">
      <c r="B11" s="1239"/>
      <c r="C11" s="361" t="s">
        <v>642</v>
      </c>
      <c r="D11" s="1240"/>
      <c r="E11" s="1240"/>
      <c r="F11" s="1240"/>
      <c r="G11" s="1240"/>
      <c r="H11" s="1277"/>
    </row>
    <row r="12" spans="1:8" ht="16.5" thickBot="1">
      <c r="B12" s="1276"/>
      <c r="C12" s="323"/>
      <c r="D12" s="323"/>
      <c r="E12" s="323"/>
      <c r="F12" s="323"/>
      <c r="G12" s="323"/>
      <c r="H12" s="362" t="s">
        <v>122</v>
      </c>
    </row>
    <row r="13" spans="1:8">
      <c r="B13" s="363" t="s">
        <v>84</v>
      </c>
      <c r="C13" s="364" t="s">
        <v>123</v>
      </c>
      <c r="D13" s="365" t="s">
        <v>3</v>
      </c>
      <c r="E13" s="365" t="s">
        <v>4</v>
      </c>
      <c r="F13" s="366" t="s">
        <v>5</v>
      </c>
      <c r="G13" s="366" t="s">
        <v>6</v>
      </c>
      <c r="H13" s="367" t="s">
        <v>0</v>
      </c>
    </row>
    <row r="14" spans="1:8" ht="15" customHeight="1">
      <c r="B14" s="1278" t="s">
        <v>682</v>
      </c>
      <c r="C14" s="368">
        <v>2</v>
      </c>
      <c r="D14" s="369">
        <v>3</v>
      </c>
      <c r="E14" s="369">
        <v>4</v>
      </c>
      <c r="F14" s="369">
        <v>5</v>
      </c>
      <c r="G14" s="369">
        <v>6</v>
      </c>
      <c r="H14" s="369">
        <v>7</v>
      </c>
    </row>
    <row r="15" spans="1:8" ht="15.75">
      <c r="B15" s="1278"/>
      <c r="C15" s="370" t="s">
        <v>683</v>
      </c>
      <c r="D15" s="371"/>
      <c r="E15" s="371"/>
      <c r="F15" s="371"/>
      <c r="G15" s="371"/>
      <c r="H15" s="371"/>
    </row>
    <row r="16" spans="1:8" ht="15.75" customHeight="1">
      <c r="B16" s="369">
        <v>1</v>
      </c>
      <c r="C16" s="370" t="s">
        <v>684</v>
      </c>
      <c r="D16" s="371"/>
      <c r="E16" s="371"/>
      <c r="F16" s="371"/>
      <c r="G16" s="371"/>
      <c r="H16" s="371"/>
    </row>
    <row r="17" spans="2:8" ht="15.75" customHeight="1">
      <c r="B17" s="369">
        <v>2</v>
      </c>
      <c r="C17" s="370" t="s">
        <v>684</v>
      </c>
      <c r="D17" s="371"/>
      <c r="E17" s="371"/>
      <c r="F17" s="371"/>
      <c r="G17" s="371"/>
      <c r="H17" s="371"/>
    </row>
    <row r="18" spans="2:8" ht="15.75" customHeight="1">
      <c r="B18" s="369">
        <v>3</v>
      </c>
      <c r="C18" s="370" t="s">
        <v>684</v>
      </c>
      <c r="D18" s="371"/>
      <c r="E18" s="371"/>
      <c r="F18" s="371"/>
      <c r="G18" s="371"/>
      <c r="H18" s="371"/>
    </row>
    <row r="19" spans="2:8" ht="15.75" customHeight="1">
      <c r="B19" s="369">
        <v>4</v>
      </c>
      <c r="C19" s="370" t="s">
        <v>684</v>
      </c>
      <c r="D19" s="1275"/>
      <c r="E19" s="1275"/>
      <c r="F19" s="1275"/>
      <c r="G19" s="1275"/>
      <c r="H19" s="1275"/>
    </row>
    <row r="20" spans="2:8" ht="15.75">
      <c r="B20" s="371"/>
      <c r="C20" s="370" t="s">
        <v>684</v>
      </c>
      <c r="D20" s="1275"/>
      <c r="E20" s="1275"/>
      <c r="F20" s="1275"/>
      <c r="G20" s="1275"/>
      <c r="H20" s="1275"/>
    </row>
    <row r="21" spans="2:8" ht="15.75" customHeight="1">
      <c r="B21" s="369" t="s">
        <v>669</v>
      </c>
      <c r="C21" s="370" t="s">
        <v>685</v>
      </c>
      <c r="D21" s="371"/>
      <c r="E21" s="371"/>
      <c r="F21" s="371"/>
      <c r="G21" s="371"/>
      <c r="H21" s="371"/>
    </row>
    <row r="22" spans="2:8" ht="15.75" customHeight="1">
      <c r="B22" s="369">
        <v>1</v>
      </c>
      <c r="C22" s="370" t="s">
        <v>684</v>
      </c>
      <c r="D22" s="371"/>
      <c r="E22" s="371"/>
      <c r="F22" s="371"/>
      <c r="G22" s="371"/>
      <c r="H22" s="371"/>
    </row>
    <row r="23" spans="2:8" ht="15.75" customHeight="1">
      <c r="B23" s="369">
        <v>2</v>
      </c>
      <c r="C23" s="370" t="s">
        <v>684</v>
      </c>
      <c r="D23" s="371"/>
      <c r="E23" s="371"/>
      <c r="F23" s="371"/>
      <c r="G23" s="371"/>
      <c r="H23" s="371"/>
    </row>
    <row r="24" spans="2:8" ht="15.75" customHeight="1">
      <c r="B24" s="369">
        <v>3</v>
      </c>
      <c r="C24" s="370" t="s">
        <v>684</v>
      </c>
      <c r="D24" s="371"/>
      <c r="E24" s="371"/>
      <c r="F24" s="371"/>
      <c r="G24" s="371"/>
      <c r="H24" s="371"/>
    </row>
    <row r="25" spans="2:8" ht="15.75" customHeight="1">
      <c r="B25" s="369">
        <v>4</v>
      </c>
      <c r="C25" s="370" t="s">
        <v>684</v>
      </c>
      <c r="D25" s="371"/>
      <c r="E25" s="371"/>
      <c r="F25" s="371"/>
      <c r="G25" s="371"/>
      <c r="H25" s="371"/>
    </row>
    <row r="26" spans="2:8" ht="15.75">
      <c r="B26" s="371"/>
      <c r="C26" s="371"/>
      <c r="D26" s="371"/>
      <c r="E26" s="371"/>
      <c r="F26" s="371"/>
      <c r="G26" s="371"/>
      <c r="H26" s="371"/>
    </row>
    <row r="27" spans="2:8" ht="15.75" customHeight="1">
      <c r="B27" s="368" t="s">
        <v>686</v>
      </c>
      <c r="C27" s="370" t="s">
        <v>687</v>
      </c>
      <c r="D27" s="371"/>
      <c r="E27" s="371"/>
      <c r="F27" s="371"/>
      <c r="G27" s="371"/>
      <c r="H27" s="371"/>
    </row>
    <row r="28" spans="2:8" ht="15.75" customHeight="1">
      <c r="B28" s="369">
        <v>1</v>
      </c>
      <c r="C28" s="370" t="s">
        <v>684</v>
      </c>
      <c r="D28" s="371"/>
      <c r="E28" s="371"/>
      <c r="F28" s="371"/>
      <c r="G28" s="371"/>
      <c r="H28" s="371"/>
    </row>
    <row r="29" spans="2:8" ht="15.75" customHeight="1">
      <c r="B29" s="369">
        <v>2</v>
      </c>
      <c r="C29" s="370" t="s">
        <v>684</v>
      </c>
      <c r="D29" s="371"/>
      <c r="E29" s="371"/>
      <c r="F29" s="371"/>
      <c r="G29" s="371"/>
      <c r="H29" s="371"/>
    </row>
    <row r="30" spans="2:8" ht="15.75" customHeight="1">
      <c r="B30" s="369">
        <v>3</v>
      </c>
      <c r="C30" s="370" t="s">
        <v>684</v>
      </c>
      <c r="D30" s="371"/>
      <c r="E30" s="371"/>
      <c r="F30" s="371"/>
      <c r="G30" s="371"/>
      <c r="H30" s="371"/>
    </row>
    <row r="31" spans="2:8" ht="15.75" customHeight="1">
      <c r="B31" s="369">
        <v>4</v>
      </c>
      <c r="C31" s="370" t="s">
        <v>684</v>
      </c>
      <c r="D31" s="1275"/>
      <c r="E31" s="1275"/>
      <c r="F31" s="1275"/>
      <c r="G31" s="1275"/>
      <c r="H31" s="1275"/>
    </row>
    <row r="32" spans="2:8" ht="15.75">
      <c r="B32" s="371"/>
      <c r="C32" s="370" t="s">
        <v>684</v>
      </c>
      <c r="D32" s="1275"/>
      <c r="E32" s="1275"/>
      <c r="F32" s="1275"/>
      <c r="G32" s="1275"/>
      <c r="H32" s="1275"/>
    </row>
    <row r="33" spans="2:8" ht="15.75" customHeight="1">
      <c r="B33" s="369" t="s">
        <v>688</v>
      </c>
      <c r="C33" s="370" t="s">
        <v>689</v>
      </c>
      <c r="D33" s="371"/>
      <c r="E33" s="371"/>
      <c r="F33" s="371"/>
      <c r="G33" s="371"/>
      <c r="H33" s="371"/>
    </row>
    <row r="34" spans="2:8" ht="15.75" customHeight="1">
      <c r="B34" s="369">
        <v>1</v>
      </c>
      <c r="C34" s="370" t="s">
        <v>684</v>
      </c>
      <c r="D34" s="371"/>
      <c r="E34" s="371"/>
      <c r="F34" s="371"/>
      <c r="G34" s="371"/>
      <c r="H34" s="371"/>
    </row>
    <row r="35" spans="2:8" ht="15.75" customHeight="1">
      <c r="B35" s="369">
        <v>2</v>
      </c>
      <c r="C35" s="370" t="s">
        <v>684</v>
      </c>
      <c r="D35" s="371"/>
      <c r="E35" s="371"/>
      <c r="F35" s="371"/>
      <c r="G35" s="371"/>
      <c r="H35" s="371"/>
    </row>
    <row r="36" spans="2:8" ht="15.75" customHeight="1">
      <c r="B36" s="369">
        <v>3</v>
      </c>
      <c r="C36" s="370" t="s">
        <v>684</v>
      </c>
      <c r="D36" s="371"/>
      <c r="E36" s="371"/>
      <c r="F36" s="371"/>
      <c r="G36" s="371"/>
      <c r="H36" s="371"/>
    </row>
    <row r="37" spans="2:8" ht="15.75" customHeight="1">
      <c r="B37" s="369">
        <v>4</v>
      </c>
      <c r="C37" s="370" t="s">
        <v>684</v>
      </c>
      <c r="D37" s="371"/>
      <c r="E37" s="371"/>
      <c r="F37" s="371"/>
      <c r="G37" s="371"/>
      <c r="H37" s="371"/>
    </row>
    <row r="38" spans="2:8" ht="15.75">
      <c r="B38" s="371"/>
      <c r="C38" s="370" t="s">
        <v>684</v>
      </c>
      <c r="D38" s="371"/>
      <c r="E38" s="371"/>
      <c r="F38" s="371"/>
      <c r="G38" s="371"/>
      <c r="H38" s="371"/>
    </row>
  </sheetData>
  <mergeCells count="21">
    <mergeCell ref="B9:H9"/>
    <mergeCell ref="B5:C5"/>
    <mergeCell ref="D5:H5"/>
    <mergeCell ref="B6:H6"/>
    <mergeCell ref="B7:H7"/>
    <mergeCell ref="B8:H8"/>
    <mergeCell ref="D19:D20"/>
    <mergeCell ref="E19:E20"/>
    <mergeCell ref="F19:F20"/>
    <mergeCell ref="G19:G20"/>
    <mergeCell ref="H19:H20"/>
    <mergeCell ref="C10:D10"/>
    <mergeCell ref="E10:G10"/>
    <mergeCell ref="B11:B12"/>
    <mergeCell ref="D11:H11"/>
    <mergeCell ref="B14:B15"/>
    <mergeCell ref="D31:D32"/>
    <mergeCell ref="E31:E32"/>
    <mergeCell ref="F31:F32"/>
    <mergeCell ref="G31:G32"/>
    <mergeCell ref="H31:H3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B1:H68"/>
  <sheetViews>
    <sheetView showGridLines="0" workbookViewId="0">
      <selection activeCell="H15" sqref="H15:H16"/>
    </sheetView>
  </sheetViews>
  <sheetFormatPr defaultRowHeight="15"/>
  <cols>
    <col min="3" max="3" width="35.140625" customWidth="1"/>
  </cols>
  <sheetData>
    <row r="1" spans="2:8" ht="15.75" thickBot="1"/>
    <row r="2" spans="2:8" ht="15.75" customHeight="1">
      <c r="B2" s="372"/>
      <c r="C2" s="373"/>
      <c r="D2" s="374"/>
      <c r="E2" s="374"/>
      <c r="F2" s="1290" t="s">
        <v>401</v>
      </c>
      <c r="G2" s="1290"/>
      <c r="H2" s="1291"/>
    </row>
    <row r="3" spans="2:8" ht="15" customHeight="1">
      <c r="B3" s="1272" t="s">
        <v>402</v>
      </c>
      <c r="C3" s="1273"/>
      <c r="D3" s="1273"/>
      <c r="E3" s="1273"/>
      <c r="F3" s="1273"/>
      <c r="G3" s="1273"/>
      <c r="H3" s="1274"/>
    </row>
    <row r="4" spans="2:8" ht="26.25" customHeight="1">
      <c r="B4" s="1243" t="s">
        <v>661</v>
      </c>
      <c r="C4" s="1244"/>
      <c r="D4" s="1244"/>
      <c r="E4" s="1244"/>
      <c r="F4" s="1244"/>
      <c r="G4" s="1244"/>
      <c r="H4" s="1245"/>
    </row>
    <row r="5" spans="2:8">
      <c r="B5" s="1292" t="s">
        <v>690</v>
      </c>
      <c r="C5" s="1246"/>
      <c r="D5" s="1246"/>
      <c r="E5" s="1246"/>
      <c r="F5" s="1246"/>
      <c r="G5" s="1246"/>
      <c r="H5" s="1247"/>
    </row>
    <row r="6" spans="2:8" ht="15.75" customHeight="1">
      <c r="B6" s="1243" t="s">
        <v>691</v>
      </c>
      <c r="C6" s="1244"/>
      <c r="D6" s="1244"/>
      <c r="E6" s="1244"/>
      <c r="F6" s="1244"/>
      <c r="G6" s="1244"/>
      <c r="H6" s="1245"/>
    </row>
    <row r="7" spans="2:8" ht="15.75" customHeight="1" thickBot="1">
      <c r="B7" s="375"/>
      <c r="C7" s="376"/>
      <c r="D7" s="376"/>
      <c r="E7" s="376"/>
      <c r="F7" s="376"/>
      <c r="G7" s="377" t="s">
        <v>37</v>
      </c>
      <c r="H7" s="378"/>
    </row>
    <row r="8" spans="2:8" ht="15.75" thickBot="1">
      <c r="B8" s="379" t="s">
        <v>124</v>
      </c>
      <c r="C8" s="380" t="s">
        <v>403</v>
      </c>
      <c r="D8" s="381" t="s">
        <v>3</v>
      </c>
      <c r="E8" s="381" t="s">
        <v>4</v>
      </c>
      <c r="F8" s="381" t="s">
        <v>5</v>
      </c>
      <c r="G8" s="381" t="s">
        <v>6</v>
      </c>
      <c r="H8" s="381" t="s">
        <v>0</v>
      </c>
    </row>
    <row r="9" spans="2:8" ht="16.5" thickBot="1">
      <c r="B9" s="382">
        <v>1</v>
      </c>
      <c r="C9" s="383" t="s">
        <v>404</v>
      </c>
      <c r="D9" s="384"/>
      <c r="E9" s="384"/>
      <c r="F9" s="384"/>
      <c r="G9" s="384"/>
      <c r="H9" s="384"/>
    </row>
    <row r="10" spans="2:8" ht="16.5" thickBot="1">
      <c r="B10" s="382">
        <v>2</v>
      </c>
      <c r="C10" s="383" t="s">
        <v>127</v>
      </c>
      <c r="D10" s="384"/>
      <c r="E10" s="384"/>
      <c r="F10" s="384"/>
      <c r="G10" s="384"/>
      <c r="H10" s="384"/>
    </row>
    <row r="11" spans="2:8">
      <c r="B11" s="1288">
        <v>2.1</v>
      </c>
      <c r="C11" s="385" t="s">
        <v>405</v>
      </c>
      <c r="D11" s="1280"/>
      <c r="E11" s="1280"/>
      <c r="F11" s="1280"/>
      <c r="G11" s="1280"/>
      <c r="H11" s="1280"/>
    </row>
    <row r="12" spans="2:8" ht="15.75" thickBot="1">
      <c r="B12" s="1289"/>
      <c r="C12" s="383" t="s">
        <v>406</v>
      </c>
      <c r="D12" s="1281"/>
      <c r="E12" s="1281"/>
      <c r="F12" s="1281"/>
      <c r="G12" s="1281"/>
      <c r="H12" s="1281"/>
    </row>
    <row r="13" spans="2:8">
      <c r="B13" s="1288">
        <v>2.2000000000000002</v>
      </c>
      <c r="C13" s="385" t="s">
        <v>407</v>
      </c>
      <c r="D13" s="1280"/>
      <c r="E13" s="1280"/>
      <c r="F13" s="1280"/>
      <c r="G13" s="1280"/>
      <c r="H13" s="1280"/>
    </row>
    <row r="14" spans="2:8" ht="15.75" thickBot="1">
      <c r="B14" s="1289"/>
      <c r="C14" s="383" t="s">
        <v>408</v>
      </c>
      <c r="D14" s="1281"/>
      <c r="E14" s="1281"/>
      <c r="F14" s="1281"/>
      <c r="G14" s="1281"/>
      <c r="H14" s="1281"/>
    </row>
    <row r="15" spans="2:8" ht="15" customHeight="1">
      <c r="B15" s="1280"/>
      <c r="C15" s="385" t="s">
        <v>409</v>
      </c>
      <c r="D15" s="1280"/>
      <c r="E15" s="1280"/>
      <c r="F15" s="1280"/>
      <c r="G15" s="1280"/>
      <c r="H15" s="1280"/>
    </row>
    <row r="16" spans="2:8" ht="15.75" customHeight="1" thickBot="1">
      <c r="B16" s="1281"/>
      <c r="C16" s="383" t="s">
        <v>410</v>
      </c>
      <c r="D16" s="1281"/>
      <c r="E16" s="1281"/>
      <c r="F16" s="1281"/>
      <c r="G16" s="1281"/>
      <c r="H16" s="1281"/>
    </row>
    <row r="17" spans="2:8" ht="16.5" thickBot="1">
      <c r="B17" s="382">
        <v>3</v>
      </c>
      <c r="C17" s="383" t="s">
        <v>128</v>
      </c>
      <c r="D17" s="384"/>
      <c r="E17" s="384"/>
      <c r="F17" s="384"/>
      <c r="G17" s="384"/>
      <c r="H17" s="384"/>
    </row>
    <row r="18" spans="2:8" ht="16.5" thickBot="1">
      <c r="B18" s="382">
        <v>4</v>
      </c>
      <c r="C18" s="383" t="s">
        <v>411</v>
      </c>
      <c r="D18" s="384"/>
      <c r="E18" s="384"/>
      <c r="F18" s="384"/>
      <c r="G18" s="384"/>
      <c r="H18" s="384"/>
    </row>
    <row r="19" spans="2:8" ht="16.5" thickBot="1">
      <c r="B19" s="382">
        <v>5</v>
      </c>
      <c r="C19" s="380" t="s">
        <v>412</v>
      </c>
      <c r="D19" s="384"/>
      <c r="E19" s="384"/>
      <c r="F19" s="384"/>
      <c r="G19" s="384"/>
      <c r="H19" s="384"/>
    </row>
    <row r="20" spans="2:8" ht="16.5" thickBot="1">
      <c r="B20" s="379">
        <v>5.0999999999999996</v>
      </c>
      <c r="C20" s="383" t="s">
        <v>413</v>
      </c>
      <c r="D20" s="384"/>
      <c r="E20" s="384"/>
      <c r="F20" s="384"/>
      <c r="G20" s="384"/>
      <c r="H20" s="384"/>
    </row>
    <row r="21" spans="2:8" ht="16.5" thickBot="1">
      <c r="B21" s="379">
        <v>5.2</v>
      </c>
      <c r="C21" s="383" t="s">
        <v>414</v>
      </c>
      <c r="D21" s="384"/>
      <c r="E21" s="384"/>
      <c r="F21" s="384"/>
      <c r="G21" s="384"/>
      <c r="H21" s="384"/>
    </row>
    <row r="22" spans="2:8" ht="16.5" thickBot="1">
      <c r="B22" s="379">
        <v>5.3</v>
      </c>
      <c r="C22" s="383" t="s">
        <v>415</v>
      </c>
      <c r="D22" s="384"/>
      <c r="E22" s="384"/>
      <c r="F22" s="384"/>
      <c r="G22" s="384"/>
      <c r="H22" s="384"/>
    </row>
    <row r="23" spans="2:8" ht="16.5" thickBot="1">
      <c r="B23" s="379">
        <v>5.4</v>
      </c>
      <c r="C23" s="383" t="s">
        <v>416</v>
      </c>
      <c r="D23" s="384"/>
      <c r="E23" s="384"/>
      <c r="F23" s="384"/>
      <c r="G23" s="384"/>
      <c r="H23" s="384"/>
    </row>
    <row r="24" spans="2:8" ht="16.5" thickBot="1">
      <c r="B24" s="379">
        <v>5.5</v>
      </c>
      <c r="C24" s="383" t="s">
        <v>417</v>
      </c>
      <c r="D24" s="384"/>
      <c r="E24" s="384"/>
      <c r="F24" s="384"/>
      <c r="G24" s="384"/>
      <c r="H24" s="384"/>
    </row>
    <row r="25" spans="2:8" ht="16.5" thickBot="1">
      <c r="B25" s="379">
        <v>5.6</v>
      </c>
      <c r="C25" s="383" t="s">
        <v>418</v>
      </c>
      <c r="D25" s="384"/>
      <c r="E25" s="384"/>
      <c r="F25" s="384"/>
      <c r="G25" s="384"/>
      <c r="H25" s="384"/>
    </row>
    <row r="26" spans="2:8" ht="16.5" thickBot="1">
      <c r="B26" s="379">
        <v>5.7</v>
      </c>
      <c r="C26" s="383" t="s">
        <v>419</v>
      </c>
      <c r="D26" s="384"/>
      <c r="E26" s="384"/>
      <c r="F26" s="384"/>
      <c r="G26" s="384"/>
      <c r="H26" s="384"/>
    </row>
    <row r="27" spans="2:8" ht="16.5" thickBot="1">
      <c r="B27" s="386"/>
      <c r="C27" s="383" t="s">
        <v>420</v>
      </c>
      <c r="D27" s="384"/>
      <c r="E27" s="384"/>
      <c r="F27" s="384"/>
      <c r="G27" s="384"/>
      <c r="H27" s="384"/>
    </row>
    <row r="28" spans="2:8" ht="16.5" thickBot="1">
      <c r="B28" s="382">
        <v>6</v>
      </c>
      <c r="C28" s="380" t="s">
        <v>421</v>
      </c>
      <c r="D28" s="384"/>
      <c r="E28" s="384"/>
      <c r="F28" s="384"/>
      <c r="G28" s="384"/>
      <c r="H28" s="384"/>
    </row>
    <row r="29" spans="2:8" ht="16.5" thickBot="1">
      <c r="B29" s="379">
        <v>6.1</v>
      </c>
      <c r="C29" s="383" t="s">
        <v>692</v>
      </c>
      <c r="D29" s="384"/>
      <c r="E29" s="384"/>
      <c r="F29" s="384"/>
      <c r="G29" s="384"/>
      <c r="H29" s="384"/>
    </row>
    <row r="30" spans="2:8" ht="16.5" thickBot="1">
      <c r="B30" s="379">
        <v>6.2</v>
      </c>
      <c r="C30" s="383" t="s">
        <v>422</v>
      </c>
      <c r="D30" s="384"/>
      <c r="E30" s="384"/>
      <c r="F30" s="384"/>
      <c r="G30" s="384"/>
      <c r="H30" s="384"/>
    </row>
    <row r="31" spans="2:8" ht="16.5" thickBot="1">
      <c r="B31" s="379">
        <v>6.3</v>
      </c>
      <c r="C31" s="383" t="s">
        <v>423</v>
      </c>
      <c r="D31" s="384"/>
      <c r="E31" s="384"/>
      <c r="F31" s="384"/>
      <c r="G31" s="384"/>
      <c r="H31" s="384"/>
    </row>
    <row r="32" spans="2:8" ht="16.5" thickBot="1">
      <c r="B32" s="379">
        <v>6.4</v>
      </c>
      <c r="C32" s="383" t="s">
        <v>424</v>
      </c>
      <c r="D32" s="384"/>
      <c r="E32" s="384"/>
      <c r="F32" s="384"/>
      <c r="G32" s="384"/>
      <c r="H32" s="384"/>
    </row>
    <row r="33" spans="2:8" ht="16.5" thickBot="1">
      <c r="B33" s="379">
        <v>6.5</v>
      </c>
      <c r="C33" s="383" t="s">
        <v>425</v>
      </c>
      <c r="D33" s="384"/>
      <c r="E33" s="384"/>
      <c r="F33" s="384"/>
      <c r="G33" s="384"/>
      <c r="H33" s="384"/>
    </row>
    <row r="34" spans="2:8" ht="16.5" thickBot="1">
      <c r="B34" s="379">
        <v>6.6</v>
      </c>
      <c r="C34" s="383" t="s">
        <v>426</v>
      </c>
      <c r="D34" s="384"/>
      <c r="E34" s="384"/>
      <c r="F34" s="384"/>
      <c r="G34" s="384"/>
      <c r="H34" s="384"/>
    </row>
    <row r="35" spans="2:8" ht="16.5" thickBot="1">
      <c r="B35" s="386"/>
      <c r="C35" s="383" t="s">
        <v>427</v>
      </c>
      <c r="D35" s="384"/>
      <c r="E35" s="384"/>
      <c r="F35" s="384"/>
      <c r="G35" s="384"/>
      <c r="H35" s="384"/>
    </row>
    <row r="36" spans="2:8" ht="16.5" thickBot="1">
      <c r="B36" s="382">
        <v>7</v>
      </c>
      <c r="C36" s="383" t="s">
        <v>428</v>
      </c>
      <c r="D36" s="384"/>
      <c r="E36" s="384"/>
      <c r="F36" s="384"/>
      <c r="G36" s="384"/>
      <c r="H36" s="384"/>
    </row>
    <row r="37" spans="2:8" ht="16.5" thickBot="1">
      <c r="B37" s="382">
        <v>8</v>
      </c>
      <c r="C37" s="383" t="s">
        <v>153</v>
      </c>
      <c r="D37" s="384"/>
      <c r="E37" s="384"/>
      <c r="F37" s="384"/>
      <c r="G37" s="384"/>
      <c r="H37" s="384"/>
    </row>
    <row r="38" spans="2:8">
      <c r="B38" s="1286">
        <v>9</v>
      </c>
      <c r="C38" s="385" t="s">
        <v>429</v>
      </c>
      <c r="D38" s="1280"/>
      <c r="E38" s="1280"/>
      <c r="F38" s="1280"/>
      <c r="G38" s="1280"/>
      <c r="H38" s="1280"/>
    </row>
    <row r="39" spans="2:8" ht="15.75" thickBot="1">
      <c r="B39" s="1287"/>
      <c r="C39" s="383" t="s">
        <v>430</v>
      </c>
      <c r="D39" s="1281"/>
      <c r="E39" s="1281"/>
      <c r="F39" s="1281"/>
      <c r="G39" s="1281"/>
      <c r="H39" s="1281"/>
    </row>
    <row r="40" spans="2:8" ht="16.5" thickBot="1">
      <c r="B40" s="379">
        <v>10</v>
      </c>
      <c r="C40" s="383" t="s">
        <v>431</v>
      </c>
      <c r="D40" s="384"/>
      <c r="E40" s="384"/>
      <c r="F40" s="384"/>
      <c r="G40" s="384"/>
      <c r="H40" s="384"/>
    </row>
    <row r="41" spans="2:8" ht="16.5" thickBot="1">
      <c r="B41" s="379">
        <v>11</v>
      </c>
      <c r="C41" s="383" t="s">
        <v>432</v>
      </c>
      <c r="D41" s="384"/>
      <c r="E41" s="384"/>
      <c r="F41" s="384"/>
      <c r="G41" s="384"/>
      <c r="H41" s="384"/>
    </row>
    <row r="42" spans="2:8" ht="16.5" thickBot="1">
      <c r="B42" s="379">
        <v>12</v>
      </c>
      <c r="C42" s="383" t="s">
        <v>433</v>
      </c>
      <c r="D42" s="384"/>
      <c r="E42" s="384"/>
      <c r="F42" s="384"/>
      <c r="G42" s="384"/>
      <c r="H42" s="384"/>
    </row>
    <row r="43" spans="2:8" ht="16.5" thickBot="1">
      <c r="B43" s="379">
        <v>13</v>
      </c>
      <c r="C43" s="383" t="s">
        <v>434</v>
      </c>
      <c r="D43" s="384"/>
      <c r="E43" s="384"/>
      <c r="F43" s="384"/>
      <c r="G43" s="384"/>
      <c r="H43" s="384"/>
    </row>
    <row r="44" spans="2:8">
      <c r="B44" s="1288">
        <v>14</v>
      </c>
      <c r="C44" s="385" t="s">
        <v>435</v>
      </c>
      <c r="D44" s="1280"/>
      <c r="E44" s="1280"/>
      <c r="F44" s="1280"/>
      <c r="G44" s="1280"/>
      <c r="H44" s="1280"/>
    </row>
    <row r="45" spans="2:8" ht="15.75" thickBot="1">
      <c r="B45" s="1289"/>
      <c r="C45" s="380" t="s">
        <v>436</v>
      </c>
      <c r="D45" s="1281"/>
      <c r="E45" s="1281"/>
      <c r="F45" s="1281"/>
      <c r="G45" s="1281"/>
      <c r="H45" s="1281"/>
    </row>
    <row r="46" spans="2:8" ht="16.5" thickBot="1">
      <c r="B46" s="379">
        <v>15</v>
      </c>
      <c r="C46" s="383" t="s">
        <v>437</v>
      </c>
      <c r="D46" s="384"/>
      <c r="E46" s="384"/>
      <c r="F46" s="384"/>
      <c r="G46" s="384"/>
      <c r="H46" s="384"/>
    </row>
    <row r="47" spans="2:8" ht="16.5" thickBot="1">
      <c r="B47" s="379">
        <v>15.1</v>
      </c>
      <c r="C47" s="383" t="s">
        <v>438</v>
      </c>
      <c r="D47" s="384"/>
      <c r="E47" s="384"/>
      <c r="F47" s="384"/>
      <c r="G47" s="384"/>
      <c r="H47" s="384"/>
    </row>
    <row r="48" spans="2:8" ht="16.5" thickBot="1">
      <c r="B48" s="379">
        <v>15.2</v>
      </c>
      <c r="C48" s="383" t="s">
        <v>439</v>
      </c>
      <c r="D48" s="384"/>
      <c r="E48" s="384"/>
      <c r="F48" s="384"/>
      <c r="G48" s="384"/>
      <c r="H48" s="384"/>
    </row>
    <row r="49" spans="2:8" ht="16.5" thickBot="1">
      <c r="B49" s="387">
        <v>15.3</v>
      </c>
      <c r="C49" s="388" t="s">
        <v>266</v>
      </c>
      <c r="D49" s="389"/>
      <c r="E49" s="389"/>
      <c r="F49" s="389"/>
      <c r="G49" s="389"/>
      <c r="H49" s="389"/>
    </row>
    <row r="50" spans="2:8" ht="16.5" thickBot="1">
      <c r="B50" s="390">
        <v>16</v>
      </c>
      <c r="C50" s="391" t="s">
        <v>440</v>
      </c>
      <c r="D50" s="332"/>
      <c r="E50" s="332"/>
      <c r="F50" s="332"/>
      <c r="G50" s="332"/>
      <c r="H50" s="332"/>
    </row>
    <row r="51" spans="2:8" ht="27.75" thickBot="1">
      <c r="B51" s="392">
        <v>16.100000000000001</v>
      </c>
      <c r="C51" s="391" t="s">
        <v>280</v>
      </c>
      <c r="D51" s="332"/>
      <c r="E51" s="332"/>
      <c r="F51" s="332"/>
      <c r="G51" s="332"/>
      <c r="H51" s="332"/>
    </row>
    <row r="52" spans="2:8" ht="16.5" thickBot="1">
      <c r="B52" s="392">
        <v>16.2</v>
      </c>
      <c r="C52" s="391" t="s">
        <v>438</v>
      </c>
      <c r="D52" s="332"/>
      <c r="E52" s="332"/>
      <c r="F52" s="332"/>
      <c r="G52" s="332"/>
      <c r="H52" s="332"/>
    </row>
    <row r="53" spans="2:8" ht="16.5" thickBot="1">
      <c r="B53" s="392">
        <v>16.3</v>
      </c>
      <c r="C53" s="393" t="s">
        <v>441</v>
      </c>
      <c r="D53" s="332"/>
      <c r="E53" s="332"/>
      <c r="F53" s="332"/>
      <c r="G53" s="332"/>
      <c r="H53" s="332"/>
    </row>
    <row r="54" spans="2:8">
      <c r="B54" s="394" t="s">
        <v>199</v>
      </c>
    </row>
    <row r="55" spans="2:8" ht="30" customHeight="1">
      <c r="B55" s="1282" t="s">
        <v>442</v>
      </c>
      <c r="C55" s="1282"/>
      <c r="D55" s="1282"/>
      <c r="E55" s="1282"/>
      <c r="F55" s="1282"/>
      <c r="G55" s="1282"/>
      <c r="H55" s="1282"/>
    </row>
    <row r="56" spans="2:8">
      <c r="B56" s="395" t="s">
        <v>443</v>
      </c>
    </row>
    <row r="57" spans="2:8">
      <c r="B57" s="395" t="s">
        <v>444</v>
      </c>
    </row>
    <row r="58" spans="2:8">
      <c r="B58" s="395" t="s">
        <v>445</v>
      </c>
    </row>
    <row r="59" spans="2:8">
      <c r="B59" s="395" t="s">
        <v>446</v>
      </c>
    </row>
    <row r="60" spans="2:8" ht="30.75" customHeight="1">
      <c r="B60" s="1282" t="s">
        <v>447</v>
      </c>
      <c r="C60" s="1282"/>
      <c r="D60" s="1282"/>
      <c r="E60" s="1282"/>
      <c r="F60" s="1282"/>
      <c r="G60" s="1282"/>
      <c r="H60" s="1282"/>
    </row>
    <row r="61" spans="2:8" ht="15.75" thickBot="1"/>
    <row r="62" spans="2:8" ht="51">
      <c r="B62" s="396" t="s">
        <v>693</v>
      </c>
      <c r="C62" s="35" t="s">
        <v>694</v>
      </c>
      <c r="D62" s="1283" t="s">
        <v>695</v>
      </c>
      <c r="E62" s="1283"/>
      <c r="F62" s="1284" t="s">
        <v>696</v>
      </c>
      <c r="G62" s="1285"/>
    </row>
    <row r="63" spans="2:8" ht="15.75">
      <c r="B63" s="320"/>
      <c r="C63" s="320"/>
      <c r="D63" s="320"/>
      <c r="E63" s="320"/>
      <c r="F63" s="3"/>
      <c r="G63" s="3"/>
    </row>
    <row r="65" spans="2:8">
      <c r="B65" s="395" t="s">
        <v>450</v>
      </c>
    </row>
    <row r="66" spans="2:8">
      <c r="B66" s="1279" t="s">
        <v>697</v>
      </c>
      <c r="C66" s="1279"/>
      <c r="D66" s="1279"/>
      <c r="E66" s="1279"/>
      <c r="F66" s="1279"/>
      <c r="G66" s="1279"/>
      <c r="H66" s="1279"/>
    </row>
    <row r="67" spans="2:8">
      <c r="B67" s="1279"/>
      <c r="C67" s="1279"/>
      <c r="D67" s="1279"/>
      <c r="E67" s="1279"/>
      <c r="F67" s="1279"/>
      <c r="G67" s="1279"/>
      <c r="H67" s="1279"/>
    </row>
    <row r="68" spans="2:8" ht="141" customHeight="1"/>
  </sheetData>
  <mergeCells count="40">
    <mergeCell ref="D15:D16"/>
    <mergeCell ref="E15:E16"/>
    <mergeCell ref="F2:H2"/>
    <mergeCell ref="B3:H3"/>
    <mergeCell ref="B4:H4"/>
    <mergeCell ref="B5:H5"/>
    <mergeCell ref="B6:H6"/>
    <mergeCell ref="H11:H12"/>
    <mergeCell ref="B13:B14"/>
    <mergeCell ref="D13:D14"/>
    <mergeCell ref="E13:E14"/>
    <mergeCell ref="F13:F14"/>
    <mergeCell ref="G13:G14"/>
    <mergeCell ref="H13:H14"/>
    <mergeCell ref="B11:B12"/>
    <mergeCell ref="D11:D12"/>
    <mergeCell ref="E44:E45"/>
    <mergeCell ref="F44:F45"/>
    <mergeCell ref="G44:G45"/>
    <mergeCell ref="E11:E12"/>
    <mergeCell ref="F11:F12"/>
    <mergeCell ref="G11:G12"/>
    <mergeCell ref="F15:F16"/>
    <mergeCell ref="G15:G16"/>
    <mergeCell ref="B66:H67"/>
    <mergeCell ref="H15:H16"/>
    <mergeCell ref="B15:B16"/>
    <mergeCell ref="B55:H55"/>
    <mergeCell ref="B60:H60"/>
    <mergeCell ref="D62:E62"/>
    <mergeCell ref="F62:G62"/>
    <mergeCell ref="H44:H45"/>
    <mergeCell ref="B38:B39"/>
    <mergeCell ref="D38:D39"/>
    <mergeCell ref="E38:E39"/>
    <mergeCell ref="F38:F39"/>
    <mergeCell ref="G38:G39"/>
    <mergeCell ref="H38:H39"/>
    <mergeCell ref="B44:B45"/>
    <mergeCell ref="D44:D4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B1:I63"/>
  <sheetViews>
    <sheetView showGridLines="0" workbookViewId="0">
      <selection activeCell="G16" sqref="G16"/>
    </sheetView>
  </sheetViews>
  <sheetFormatPr defaultRowHeight="15"/>
  <cols>
    <col min="3" max="3" width="39.140625" customWidth="1"/>
  </cols>
  <sheetData>
    <row r="1" spans="2:9" ht="15.75" thickBot="1"/>
    <row r="2" spans="2:9">
      <c r="B2" s="397"/>
      <c r="C2" s="27"/>
      <c r="D2" s="27"/>
      <c r="E2" s="27"/>
      <c r="F2" s="27"/>
      <c r="G2" s="1241" t="s">
        <v>1134</v>
      </c>
      <c r="H2" s="1241"/>
      <c r="I2" s="1242"/>
    </row>
    <row r="3" spans="2:9">
      <c r="B3" s="1309" t="s">
        <v>698</v>
      </c>
      <c r="C3" s="1310"/>
      <c r="D3" s="1310"/>
      <c r="E3" s="1310"/>
      <c r="F3" s="1310"/>
      <c r="G3" s="1310"/>
      <c r="H3" s="1310"/>
      <c r="I3" s="1311"/>
    </row>
    <row r="4" spans="2:9" ht="15.75">
      <c r="B4" s="318"/>
      <c r="C4" s="1312" t="s">
        <v>121</v>
      </c>
      <c r="D4" s="1312"/>
      <c r="E4" s="1312"/>
      <c r="F4" s="319"/>
      <c r="G4" s="1313"/>
      <c r="H4" s="1313"/>
      <c r="I4" s="1314"/>
    </row>
    <row r="5" spans="2:9" ht="16.5" thickBot="1">
      <c r="B5" s="398"/>
      <c r="C5" s="1315"/>
      <c r="D5" s="1315"/>
      <c r="E5" s="1315"/>
      <c r="F5" s="399"/>
      <c r="G5" s="1316" t="s">
        <v>699</v>
      </c>
      <c r="H5" s="1316"/>
      <c r="I5" s="1317"/>
    </row>
    <row r="6" spans="2:9" ht="15.75" thickBot="1">
      <c r="B6" s="400" t="s">
        <v>84</v>
      </c>
      <c r="C6" s="401" t="s">
        <v>123</v>
      </c>
      <c r="D6" s="402" t="s">
        <v>700</v>
      </c>
      <c r="E6" s="403" t="s">
        <v>3</v>
      </c>
      <c r="F6" s="403" t="s">
        <v>4</v>
      </c>
      <c r="G6" s="404" t="s">
        <v>5</v>
      </c>
      <c r="H6" s="403" t="s">
        <v>6</v>
      </c>
      <c r="I6" s="404" t="s">
        <v>0</v>
      </c>
    </row>
    <row r="7" spans="2:9" ht="16.5" thickBot="1">
      <c r="B7" s="405">
        <v>1</v>
      </c>
      <c r="C7" s="406">
        <v>2</v>
      </c>
      <c r="D7" s="384"/>
      <c r="E7" s="401">
        <v>3</v>
      </c>
      <c r="F7" s="401">
        <v>4</v>
      </c>
      <c r="G7" s="401">
        <v>5</v>
      </c>
      <c r="H7" s="401">
        <v>6</v>
      </c>
      <c r="I7" s="401">
        <v>7</v>
      </c>
    </row>
    <row r="8" spans="2:9" ht="26.25" thickBot="1">
      <c r="B8" s="407" t="s">
        <v>124</v>
      </c>
      <c r="C8" s="408" t="s">
        <v>701</v>
      </c>
      <c r="D8" s="384"/>
      <c r="E8" s="384"/>
      <c r="F8" s="384"/>
      <c r="G8" s="384"/>
      <c r="H8" s="384"/>
      <c r="I8" s="384"/>
    </row>
    <row r="9" spans="2:9" ht="16.5" thickBot="1">
      <c r="B9" s="405">
        <v>1</v>
      </c>
      <c r="C9" s="402" t="s">
        <v>702</v>
      </c>
      <c r="D9" s="384"/>
      <c r="E9" s="384"/>
      <c r="F9" s="384"/>
      <c r="G9" s="384"/>
      <c r="H9" s="384"/>
      <c r="I9" s="384"/>
    </row>
    <row r="10" spans="2:9" ht="16.5" thickBot="1">
      <c r="B10" s="409" t="s">
        <v>703</v>
      </c>
      <c r="C10" s="402" t="s">
        <v>145</v>
      </c>
      <c r="D10" s="384"/>
      <c r="E10" s="384"/>
      <c r="F10" s="384"/>
      <c r="G10" s="384"/>
      <c r="H10" s="384"/>
      <c r="I10" s="384"/>
    </row>
    <row r="11" spans="2:9" ht="16.5" thickBot="1">
      <c r="B11" s="409">
        <v>1.2</v>
      </c>
      <c r="C11" s="402" t="s">
        <v>146</v>
      </c>
      <c r="D11" s="384"/>
      <c r="E11" s="384"/>
      <c r="F11" s="384"/>
      <c r="G11" s="384"/>
      <c r="H11" s="384"/>
      <c r="I11" s="384"/>
    </row>
    <row r="12" spans="2:9" ht="16.5" thickBot="1">
      <c r="B12" s="409">
        <v>1.3</v>
      </c>
      <c r="C12" s="402" t="s">
        <v>147</v>
      </c>
      <c r="D12" s="384"/>
      <c r="E12" s="384"/>
      <c r="F12" s="384"/>
      <c r="G12" s="384"/>
      <c r="H12" s="384"/>
      <c r="I12" s="384"/>
    </row>
    <row r="13" spans="2:9" ht="16.5" thickBot="1">
      <c r="B13" s="409">
        <v>1.4</v>
      </c>
      <c r="C13" s="402" t="s">
        <v>148</v>
      </c>
      <c r="D13" s="384"/>
      <c r="E13" s="384"/>
      <c r="F13" s="384"/>
      <c r="G13" s="384"/>
      <c r="H13" s="384"/>
      <c r="I13" s="384"/>
    </row>
    <row r="14" spans="2:9" ht="16.5" thickBot="1">
      <c r="B14" s="409">
        <v>1.5</v>
      </c>
      <c r="C14" s="402" t="s">
        <v>149</v>
      </c>
      <c r="D14" s="384"/>
      <c r="E14" s="384"/>
      <c r="F14" s="384"/>
      <c r="G14" s="384"/>
      <c r="H14" s="384"/>
      <c r="I14" s="384"/>
    </row>
    <row r="15" spans="2:9" ht="16.5" thickBot="1">
      <c r="B15" s="409">
        <v>1.6</v>
      </c>
      <c r="C15" s="402" t="s">
        <v>704</v>
      </c>
      <c r="D15" s="384"/>
      <c r="E15" s="384"/>
      <c r="F15" s="384"/>
      <c r="G15" s="384"/>
      <c r="H15" s="384"/>
      <c r="I15" s="384"/>
    </row>
    <row r="16" spans="2:9" ht="16.5" thickBot="1">
      <c r="B16" s="405">
        <v>2</v>
      </c>
      <c r="C16" s="402" t="s">
        <v>705</v>
      </c>
      <c r="D16" s="384"/>
      <c r="E16" s="384"/>
      <c r="F16" s="384"/>
      <c r="G16" s="384"/>
      <c r="H16" s="384"/>
      <c r="I16" s="384"/>
    </row>
    <row r="17" spans="2:9" ht="16.5" thickBot="1">
      <c r="B17" s="409">
        <v>2.1</v>
      </c>
      <c r="C17" s="402" t="s">
        <v>706</v>
      </c>
      <c r="D17" s="384"/>
      <c r="E17" s="384"/>
      <c r="F17" s="384"/>
      <c r="G17" s="384"/>
      <c r="H17" s="384"/>
      <c r="I17" s="384"/>
    </row>
    <row r="18" spans="2:9" ht="16.5" thickBot="1">
      <c r="B18" s="409">
        <v>2.2000000000000002</v>
      </c>
      <c r="C18" s="402" t="s">
        <v>707</v>
      </c>
      <c r="D18" s="384"/>
      <c r="E18" s="384"/>
      <c r="F18" s="384"/>
      <c r="G18" s="384"/>
      <c r="H18" s="384"/>
      <c r="I18" s="384"/>
    </row>
    <row r="19" spans="2:9" ht="16.5" thickBot="1">
      <c r="B19" s="409">
        <v>2.2999999999999998</v>
      </c>
      <c r="C19" s="402" t="s">
        <v>708</v>
      </c>
      <c r="D19" s="384"/>
      <c r="E19" s="384"/>
      <c r="F19" s="384"/>
      <c r="G19" s="384"/>
      <c r="H19" s="384"/>
      <c r="I19" s="384"/>
    </row>
    <row r="20" spans="2:9" ht="16.5" thickBot="1">
      <c r="B20" s="409">
        <v>2.4</v>
      </c>
      <c r="C20" s="402" t="s">
        <v>709</v>
      </c>
      <c r="D20" s="384"/>
      <c r="E20" s="384"/>
      <c r="F20" s="384"/>
      <c r="G20" s="384"/>
      <c r="H20" s="384"/>
      <c r="I20" s="384"/>
    </row>
    <row r="21" spans="2:9" ht="16.5" thickBot="1">
      <c r="B21" s="409">
        <v>2.5</v>
      </c>
      <c r="C21" s="402" t="s">
        <v>134</v>
      </c>
      <c r="D21" s="384"/>
      <c r="E21" s="384"/>
      <c r="F21" s="384"/>
      <c r="G21" s="384"/>
      <c r="H21" s="384"/>
      <c r="I21" s="384"/>
    </row>
    <row r="22" spans="2:9" ht="16.5" thickBot="1">
      <c r="B22" s="409">
        <v>2.6</v>
      </c>
      <c r="C22" s="402" t="s">
        <v>156</v>
      </c>
      <c r="D22" s="384"/>
      <c r="E22" s="384"/>
      <c r="F22" s="384"/>
      <c r="G22" s="384"/>
      <c r="H22" s="384"/>
      <c r="I22" s="384"/>
    </row>
    <row r="23" spans="2:9" ht="16.5" thickBot="1">
      <c r="B23" s="386"/>
      <c r="C23" s="402" t="s">
        <v>710</v>
      </c>
      <c r="D23" s="384"/>
      <c r="E23" s="384"/>
      <c r="F23" s="384"/>
      <c r="G23" s="384"/>
      <c r="H23" s="384"/>
      <c r="I23" s="384"/>
    </row>
    <row r="24" spans="2:9" ht="16.5" thickBot="1">
      <c r="B24" s="405">
        <v>3</v>
      </c>
      <c r="C24" s="402" t="s">
        <v>411</v>
      </c>
      <c r="D24" s="384"/>
      <c r="E24" s="384"/>
      <c r="F24" s="384"/>
      <c r="G24" s="384"/>
      <c r="H24" s="384"/>
      <c r="I24" s="384"/>
    </row>
    <row r="25" spans="2:9" ht="16.5" thickBot="1">
      <c r="B25" s="405">
        <v>4</v>
      </c>
      <c r="C25" s="402" t="s">
        <v>418</v>
      </c>
      <c r="D25" s="384"/>
      <c r="E25" s="384"/>
      <c r="F25" s="384"/>
      <c r="G25" s="384"/>
      <c r="H25" s="384"/>
      <c r="I25" s="384"/>
    </row>
    <row r="26" spans="2:9" ht="16.5" thickBot="1">
      <c r="B26" s="405">
        <v>5</v>
      </c>
      <c r="C26" s="402" t="s">
        <v>153</v>
      </c>
      <c r="D26" s="384"/>
      <c r="E26" s="384"/>
      <c r="F26" s="384"/>
      <c r="G26" s="384"/>
      <c r="H26" s="384"/>
      <c r="I26" s="384"/>
    </row>
    <row r="27" spans="2:9" ht="16.5" thickBot="1">
      <c r="B27" s="405">
        <v>6</v>
      </c>
      <c r="C27" s="402" t="s">
        <v>711</v>
      </c>
      <c r="D27" s="384"/>
      <c r="E27" s="384"/>
      <c r="F27" s="384"/>
      <c r="G27" s="384"/>
      <c r="H27" s="384"/>
      <c r="I27" s="384"/>
    </row>
    <row r="28" spans="2:9" ht="16.5" thickBot="1">
      <c r="B28" s="405">
        <v>7</v>
      </c>
      <c r="C28" s="402" t="s">
        <v>712</v>
      </c>
      <c r="D28" s="384"/>
      <c r="E28" s="384"/>
      <c r="F28" s="384"/>
      <c r="G28" s="384"/>
      <c r="H28" s="384"/>
      <c r="I28" s="384"/>
    </row>
    <row r="29" spans="2:9" ht="16.5" thickBot="1">
      <c r="B29" s="405">
        <v>8</v>
      </c>
      <c r="C29" s="402" t="s">
        <v>713</v>
      </c>
      <c r="D29" s="384"/>
      <c r="E29" s="384"/>
      <c r="F29" s="384"/>
      <c r="G29" s="384"/>
      <c r="H29" s="384"/>
      <c r="I29" s="384"/>
    </row>
    <row r="30" spans="2:9" ht="16.5" thickBot="1">
      <c r="B30" s="405">
        <v>9</v>
      </c>
      <c r="C30" s="402" t="s">
        <v>714</v>
      </c>
      <c r="D30" s="384"/>
      <c r="E30" s="384"/>
      <c r="F30" s="384"/>
      <c r="G30" s="384"/>
      <c r="H30" s="384"/>
      <c r="I30" s="384"/>
    </row>
    <row r="31" spans="2:9" ht="16.5" thickBot="1">
      <c r="B31" s="386"/>
      <c r="C31" s="384"/>
      <c r="D31" s="384"/>
      <c r="E31" s="384"/>
      <c r="F31" s="384"/>
      <c r="G31" s="384"/>
      <c r="H31" s="384"/>
      <c r="I31" s="384"/>
    </row>
    <row r="32" spans="2:9" ht="16.5" thickBot="1">
      <c r="B32" s="409" t="s">
        <v>669</v>
      </c>
      <c r="C32" s="402" t="s">
        <v>715</v>
      </c>
      <c r="D32" s="384"/>
      <c r="E32" s="384"/>
      <c r="F32" s="384"/>
      <c r="G32" s="384"/>
      <c r="H32" s="384"/>
      <c r="I32" s="384"/>
    </row>
    <row r="33" spans="2:9" ht="16.5" thickBot="1">
      <c r="B33" s="386"/>
      <c r="C33" s="384"/>
      <c r="D33" s="384"/>
      <c r="E33" s="384"/>
      <c r="F33" s="384"/>
      <c r="G33" s="384"/>
      <c r="H33" s="384"/>
      <c r="I33" s="384"/>
    </row>
    <row r="34" spans="2:9" ht="16.5" thickBot="1">
      <c r="B34" s="405">
        <v>1</v>
      </c>
      <c r="C34" s="402" t="s">
        <v>716</v>
      </c>
      <c r="D34" s="384"/>
      <c r="E34" s="384"/>
      <c r="F34" s="384"/>
      <c r="G34" s="384"/>
      <c r="H34" s="384"/>
      <c r="I34" s="384"/>
    </row>
    <row r="35" spans="2:9" ht="15" customHeight="1" thickBot="1">
      <c r="B35" s="1297">
        <v>2</v>
      </c>
      <c r="C35" s="410" t="s">
        <v>717</v>
      </c>
      <c r="D35" s="384"/>
      <c r="E35" s="384"/>
      <c r="F35" s="384"/>
      <c r="G35" s="384"/>
      <c r="H35" s="384"/>
      <c r="I35" s="384"/>
    </row>
    <row r="36" spans="2:9" ht="15.75" customHeight="1" thickBot="1">
      <c r="B36" s="1298"/>
      <c r="C36" s="402" t="s">
        <v>718</v>
      </c>
      <c r="D36" s="384"/>
      <c r="E36" s="384"/>
      <c r="F36" s="384"/>
      <c r="G36" s="384"/>
      <c r="H36" s="384"/>
      <c r="I36" s="384"/>
    </row>
    <row r="37" spans="2:9" ht="16.5" thickBot="1">
      <c r="B37" s="405">
        <v>3</v>
      </c>
      <c r="C37" s="402" t="s">
        <v>719</v>
      </c>
      <c r="D37" s="384"/>
      <c r="E37" s="384"/>
      <c r="F37" s="384"/>
      <c r="G37" s="384"/>
      <c r="H37" s="384"/>
      <c r="I37" s="384"/>
    </row>
    <row r="38" spans="2:9" ht="16.5" thickBot="1">
      <c r="B38" s="405">
        <v>4</v>
      </c>
      <c r="C38" s="402" t="s">
        <v>720</v>
      </c>
      <c r="D38" s="384"/>
      <c r="E38" s="384"/>
      <c r="F38" s="384"/>
      <c r="G38" s="384"/>
      <c r="H38" s="384"/>
      <c r="I38" s="384"/>
    </row>
    <row r="39" spans="2:9" ht="16.5" thickBot="1">
      <c r="B39" s="405">
        <v>5</v>
      </c>
      <c r="C39" s="402" t="s">
        <v>721</v>
      </c>
      <c r="D39" s="384"/>
      <c r="E39" s="384"/>
      <c r="F39" s="384"/>
      <c r="G39" s="384"/>
      <c r="H39" s="384"/>
      <c r="I39" s="384"/>
    </row>
    <row r="40" spans="2:9" ht="16.5" thickBot="1">
      <c r="B40" s="405">
        <v>6</v>
      </c>
      <c r="C40" s="410" t="s">
        <v>722</v>
      </c>
      <c r="D40" s="384"/>
      <c r="E40" s="384"/>
      <c r="F40" s="384"/>
      <c r="G40" s="384"/>
      <c r="H40" s="384"/>
      <c r="I40" s="384"/>
    </row>
    <row r="41" spans="2:9" ht="64.5" thickBot="1">
      <c r="B41" s="411"/>
      <c r="C41" s="412" t="s">
        <v>723</v>
      </c>
      <c r="D41" s="1299"/>
      <c r="E41" s="1299"/>
      <c r="F41" s="1299"/>
      <c r="G41" s="1299"/>
      <c r="H41" s="1299"/>
      <c r="I41" s="1300"/>
    </row>
    <row r="42" spans="2:9" ht="66" customHeight="1" thickBot="1">
      <c r="B42" s="413" t="s">
        <v>686</v>
      </c>
      <c r="C42" s="408" t="s">
        <v>724</v>
      </c>
      <c r="D42" s="1299"/>
      <c r="E42" s="1299"/>
      <c r="F42" s="1299"/>
      <c r="G42" s="1299"/>
      <c r="H42" s="1299"/>
      <c r="I42" s="1300"/>
    </row>
    <row r="43" spans="2:9" ht="15" customHeight="1" thickBot="1">
      <c r="B43" s="1301">
        <v>1</v>
      </c>
      <c r="C43" s="414" t="s">
        <v>725</v>
      </c>
      <c r="D43" s="384"/>
      <c r="E43" s="384"/>
      <c r="F43" s="384"/>
      <c r="G43" s="384"/>
      <c r="H43" s="384"/>
      <c r="I43" s="384"/>
    </row>
    <row r="44" spans="2:9" ht="15.75" customHeight="1" thickBot="1">
      <c r="B44" s="1302"/>
      <c r="C44" s="415" t="s">
        <v>726</v>
      </c>
      <c r="D44" s="384"/>
      <c r="E44" s="384"/>
      <c r="F44" s="384"/>
      <c r="G44" s="384"/>
      <c r="H44" s="384"/>
      <c r="I44" s="384"/>
    </row>
    <row r="45" spans="2:9">
      <c r="B45" s="1297">
        <v>2</v>
      </c>
      <c r="C45" s="410" t="s">
        <v>727</v>
      </c>
      <c r="D45" s="1303"/>
      <c r="E45" s="1304"/>
      <c r="F45" s="1305"/>
      <c r="G45" s="1280"/>
      <c r="H45" s="1280"/>
      <c r="I45" s="1280"/>
    </row>
    <row r="46" spans="2:9" ht="15.75" thickBot="1">
      <c r="B46" s="1298"/>
      <c r="C46" s="402" t="s">
        <v>728</v>
      </c>
      <c r="D46" s="1306"/>
      <c r="E46" s="1307"/>
      <c r="F46" s="1308"/>
      <c r="G46" s="1281"/>
      <c r="H46" s="1281"/>
      <c r="I46" s="1281"/>
    </row>
    <row r="48" spans="2:9">
      <c r="B48" s="394" t="s">
        <v>199</v>
      </c>
    </row>
    <row r="49" spans="2:9">
      <c r="B49" s="395" t="s">
        <v>442</v>
      </c>
    </row>
    <row r="50" spans="2:9">
      <c r="B50" s="395" t="s">
        <v>443</v>
      </c>
    </row>
    <row r="51" spans="2:9">
      <c r="B51" s="394" t="s">
        <v>444</v>
      </c>
    </row>
    <row r="52" spans="2:9">
      <c r="B52" s="416" t="s">
        <v>445</v>
      </c>
    </row>
    <row r="53" spans="2:9">
      <c r="B53" s="416" t="s">
        <v>446</v>
      </c>
    </row>
    <row r="54" spans="2:9">
      <c r="B54" s="1279" t="s">
        <v>447</v>
      </c>
      <c r="C54" s="1279"/>
      <c r="D54" s="1279"/>
      <c r="E54" s="1279"/>
      <c r="F54" s="1279"/>
      <c r="G54" s="1279"/>
      <c r="H54" s="1279"/>
      <c r="I54" s="1279"/>
    </row>
    <row r="55" spans="2:9">
      <c r="B55" s="1279"/>
      <c r="C55" s="1279"/>
      <c r="D55" s="1279"/>
      <c r="E55" s="1279"/>
      <c r="F55" s="1279"/>
      <c r="G55" s="1279"/>
      <c r="H55" s="1279"/>
      <c r="I55" s="1279"/>
    </row>
    <row r="56" spans="2:9" ht="15.75" thickBot="1"/>
    <row r="57" spans="2:9" ht="51">
      <c r="B57" s="396" t="s">
        <v>693</v>
      </c>
      <c r="C57" s="35" t="s">
        <v>694</v>
      </c>
      <c r="D57" s="1283" t="s">
        <v>695</v>
      </c>
      <c r="E57" s="1283"/>
      <c r="F57" s="1284" t="s">
        <v>696</v>
      </c>
      <c r="G57" s="1285"/>
    </row>
    <row r="58" spans="2:9" ht="15.75">
      <c r="B58" s="320"/>
      <c r="C58" s="320"/>
      <c r="D58" s="1293"/>
      <c r="E58" s="1294"/>
      <c r="F58" s="1295"/>
      <c r="G58" s="1296"/>
    </row>
    <row r="60" spans="2:9">
      <c r="B60" s="395" t="s">
        <v>450</v>
      </c>
    </row>
    <row r="61" spans="2:9">
      <c r="B61" s="395" t="s">
        <v>451</v>
      </c>
    </row>
    <row r="62" spans="2:9">
      <c r="B62" s="395" t="s">
        <v>452</v>
      </c>
    </row>
    <row r="63" spans="2:9">
      <c r="B63" s="395" t="s">
        <v>729</v>
      </c>
    </row>
  </sheetData>
  <mergeCells count="20">
    <mergeCell ref="G2:I2"/>
    <mergeCell ref="B3:I3"/>
    <mergeCell ref="C4:E4"/>
    <mergeCell ref="G4:I4"/>
    <mergeCell ref="C5:E5"/>
    <mergeCell ref="G5:I5"/>
    <mergeCell ref="B35:B36"/>
    <mergeCell ref="D41:I41"/>
    <mergeCell ref="D42:I42"/>
    <mergeCell ref="B43:B44"/>
    <mergeCell ref="B45:B46"/>
    <mergeCell ref="D45:F46"/>
    <mergeCell ref="G45:G46"/>
    <mergeCell ref="H45:H46"/>
    <mergeCell ref="I45:I46"/>
    <mergeCell ref="B54:I55"/>
    <mergeCell ref="D57:E57"/>
    <mergeCell ref="F57:G57"/>
    <mergeCell ref="D58:E58"/>
    <mergeCell ref="F58:G58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B3:I72"/>
  <sheetViews>
    <sheetView topLeftCell="A13" workbookViewId="0">
      <selection activeCell="G60" sqref="G60"/>
    </sheetView>
  </sheetViews>
  <sheetFormatPr defaultRowHeight="15"/>
  <cols>
    <col min="2" max="2" width="14.28515625" customWidth="1"/>
    <col min="3" max="7" width="11" customWidth="1"/>
  </cols>
  <sheetData>
    <row r="3" spans="2:7" ht="15.75">
      <c r="G3" s="417" t="s">
        <v>730</v>
      </c>
    </row>
    <row r="4" spans="2:7" ht="15.75">
      <c r="E4" s="418"/>
      <c r="G4" s="417"/>
    </row>
    <row r="5" spans="2:7" ht="29.25" customHeight="1">
      <c r="B5" s="1322" t="s">
        <v>731</v>
      </c>
      <c r="C5" s="1322"/>
      <c r="D5" s="1322"/>
      <c r="E5" s="1322"/>
      <c r="F5" s="1322"/>
      <c r="G5" s="1322"/>
    </row>
    <row r="6" spans="2:7" ht="15.75">
      <c r="B6" s="615"/>
      <c r="C6" s="615"/>
      <c r="D6" s="615"/>
      <c r="E6" s="615"/>
      <c r="F6" s="615"/>
      <c r="G6" s="615"/>
    </row>
    <row r="7" spans="2:7" ht="15.75">
      <c r="B7" s="419" t="s">
        <v>732</v>
      </c>
    </row>
    <row r="8" spans="2:7" ht="15.75">
      <c r="B8" s="419"/>
    </row>
    <row r="9" spans="2:7" ht="15.75">
      <c r="B9" s="419" t="s">
        <v>733</v>
      </c>
    </row>
    <row r="10" spans="2:7" ht="15.75" thickBot="1"/>
    <row r="11" spans="2:7" ht="31.5" customHeight="1" thickBot="1">
      <c r="B11" s="1323" t="s">
        <v>734</v>
      </c>
      <c r="C11" s="1324"/>
      <c r="D11" s="1324"/>
      <c r="E11" s="1324"/>
      <c r="F11" s="1324"/>
      <c r="G11" s="1325"/>
    </row>
    <row r="12" spans="2:7" ht="15.75" thickBot="1">
      <c r="B12" s="1318"/>
      <c r="C12" s="1319" t="s">
        <v>735</v>
      </c>
      <c r="D12" s="1320"/>
      <c r="E12" s="1320"/>
      <c r="F12" s="1320"/>
      <c r="G12" s="1321"/>
    </row>
    <row r="13" spans="2:7" ht="15.75" thickBot="1">
      <c r="B13" s="1326"/>
      <c r="C13" s="420" t="s">
        <v>736</v>
      </c>
      <c r="D13" s="421" t="s">
        <v>737</v>
      </c>
      <c r="E13" s="421" t="s">
        <v>738</v>
      </c>
      <c r="F13" s="421" t="s">
        <v>739</v>
      </c>
      <c r="G13" s="422" t="s">
        <v>740</v>
      </c>
    </row>
    <row r="14" spans="2:7" ht="16.5" thickBot="1">
      <c r="B14" s="423" t="s">
        <v>741</v>
      </c>
      <c r="C14" s="332"/>
      <c r="D14" s="332"/>
      <c r="E14" s="332"/>
      <c r="F14" s="332"/>
      <c r="G14" s="332"/>
    </row>
    <row r="15" spans="2:7" ht="15" customHeight="1">
      <c r="B15" s="424" t="s">
        <v>742</v>
      </c>
      <c r="C15" s="611"/>
      <c r="D15" s="611"/>
      <c r="E15" s="611"/>
      <c r="F15" s="611"/>
      <c r="G15" s="611"/>
    </row>
    <row r="16" spans="2:7" ht="15" customHeight="1">
      <c r="B16" s="424" t="s">
        <v>743</v>
      </c>
      <c r="C16" s="612"/>
      <c r="D16" s="612"/>
      <c r="E16" s="612"/>
      <c r="F16" s="612"/>
      <c r="G16" s="612"/>
    </row>
    <row r="17" spans="2:9" ht="15.75" customHeight="1" thickBot="1">
      <c r="B17" s="423" t="s">
        <v>744</v>
      </c>
      <c r="C17" s="613"/>
      <c r="D17" s="613"/>
      <c r="E17" s="613"/>
      <c r="F17" s="613"/>
      <c r="G17" s="613"/>
    </row>
    <row r="18" spans="2:9" ht="15" customHeight="1">
      <c r="B18" s="424" t="s">
        <v>745</v>
      </c>
      <c r="C18" s="611"/>
      <c r="D18" s="611"/>
      <c r="E18" s="611"/>
      <c r="F18" s="611"/>
      <c r="G18" s="611"/>
    </row>
    <row r="19" spans="2:9" ht="15" customHeight="1" thickBot="1">
      <c r="B19" s="424" t="s">
        <v>743</v>
      </c>
      <c r="C19" s="612"/>
      <c r="D19" s="612"/>
      <c r="E19" s="612"/>
      <c r="F19" s="612"/>
      <c r="G19" s="612"/>
    </row>
    <row r="20" spans="2:9" ht="15.75" customHeight="1" thickBot="1">
      <c r="B20" s="423" t="s">
        <v>744</v>
      </c>
      <c r="C20" s="613"/>
      <c r="D20" s="613"/>
      <c r="E20" s="613">
        <v>83</v>
      </c>
      <c r="F20" s="613">
        <v>83</v>
      </c>
      <c r="G20" s="613">
        <v>83</v>
      </c>
      <c r="I20" s="611"/>
    </row>
    <row r="21" spans="2:9" ht="15" customHeight="1">
      <c r="B21" s="424" t="s">
        <v>746</v>
      </c>
      <c r="C21" s="611"/>
      <c r="D21" s="611"/>
      <c r="E21" s="611"/>
      <c r="F21" s="611"/>
      <c r="G21" s="611"/>
      <c r="I21" s="612"/>
    </row>
    <row r="22" spans="2:9" ht="15" customHeight="1" thickBot="1">
      <c r="B22" s="424" t="s">
        <v>743</v>
      </c>
      <c r="C22" s="612"/>
      <c r="D22" s="612"/>
      <c r="E22" s="612">
        <v>282.8</v>
      </c>
      <c r="F22" s="612">
        <v>282.8</v>
      </c>
      <c r="G22" s="612"/>
      <c r="I22" s="613"/>
    </row>
    <row r="23" spans="2:9" ht="15.75" customHeight="1" thickBot="1">
      <c r="B23" s="423" t="s">
        <v>744</v>
      </c>
      <c r="C23" s="613"/>
      <c r="D23" s="613"/>
      <c r="E23" s="613">
        <v>866.4</v>
      </c>
      <c r="F23" s="613">
        <v>967.4</v>
      </c>
      <c r="G23" s="613">
        <v>986.8</v>
      </c>
    </row>
    <row r="24" spans="2:9" ht="15" customHeight="1">
      <c r="B24" s="424" t="s">
        <v>747</v>
      </c>
      <c r="C24" s="611"/>
      <c r="D24" s="611"/>
      <c r="E24" s="611"/>
      <c r="F24" s="611"/>
      <c r="G24" s="611"/>
    </row>
    <row r="25" spans="2:9" ht="15" customHeight="1">
      <c r="B25" s="424" t="s">
        <v>743</v>
      </c>
      <c r="C25" s="612"/>
      <c r="D25" s="612"/>
      <c r="E25" s="612">
        <v>1133.02</v>
      </c>
      <c r="F25" s="612">
        <v>1133.42</v>
      </c>
      <c r="G25" s="612">
        <v>1134.76</v>
      </c>
    </row>
    <row r="26" spans="2:9" ht="15.75" customHeight="1" thickBot="1">
      <c r="B26" s="423" t="s">
        <v>744</v>
      </c>
      <c r="C26" s="613"/>
      <c r="D26" s="613"/>
      <c r="E26" s="613"/>
      <c r="F26" s="613"/>
      <c r="G26" s="613"/>
    </row>
    <row r="27" spans="2:9" ht="45.75" thickBot="1">
      <c r="B27" s="425" t="s">
        <v>748</v>
      </c>
      <c r="C27" s="332"/>
      <c r="D27" s="332"/>
      <c r="E27" s="332"/>
      <c r="F27" s="332"/>
      <c r="G27" s="332"/>
    </row>
    <row r="28" spans="2:9" ht="30.75" thickBot="1">
      <c r="B28" s="425" t="s">
        <v>749</v>
      </c>
      <c r="C28" s="332"/>
      <c r="D28" s="332"/>
      <c r="E28" s="332"/>
      <c r="F28" s="332"/>
      <c r="G28" s="332"/>
    </row>
    <row r="29" spans="2:9" ht="30">
      <c r="B29" s="424" t="s">
        <v>750</v>
      </c>
      <c r="C29" s="990"/>
      <c r="D29" s="990"/>
      <c r="E29" s="990"/>
      <c r="F29" s="990"/>
      <c r="G29" s="990"/>
    </row>
    <row r="30" spans="2:9" ht="15.75" customHeight="1" thickBot="1">
      <c r="B30" s="423" t="s">
        <v>743</v>
      </c>
      <c r="C30" s="991"/>
      <c r="D30" s="991"/>
      <c r="E30" s="991"/>
      <c r="F30" s="991"/>
      <c r="G30" s="991"/>
    </row>
    <row r="32" spans="2:9" ht="15.75" thickBot="1"/>
    <row r="33" spans="2:8" ht="16.5" thickBot="1">
      <c r="B33" s="1327" t="s">
        <v>751</v>
      </c>
      <c r="C33" s="1328"/>
      <c r="D33" s="1329"/>
      <c r="E33" s="1329"/>
      <c r="F33" s="1329"/>
      <c r="G33" s="1329"/>
      <c r="H33" s="1330"/>
    </row>
    <row r="34" spans="2:8" ht="15.75" thickBot="1">
      <c r="B34" s="990"/>
      <c r="C34" s="426" t="s">
        <v>752</v>
      </c>
      <c r="D34" s="1319" t="s">
        <v>735</v>
      </c>
      <c r="E34" s="1320"/>
      <c r="F34" s="1320"/>
      <c r="G34" s="1320"/>
      <c r="H34" s="1321"/>
    </row>
    <row r="35" spans="2:8" ht="29.25" thickBot="1">
      <c r="B35" s="991"/>
      <c r="C35" s="427" t="s">
        <v>753</v>
      </c>
      <c r="D35" s="428" t="s">
        <v>736</v>
      </c>
      <c r="E35" s="428" t="s">
        <v>737</v>
      </c>
      <c r="F35" s="428" t="s">
        <v>738</v>
      </c>
      <c r="G35" s="428" t="s">
        <v>739</v>
      </c>
      <c r="H35" s="428" t="s">
        <v>740</v>
      </c>
    </row>
    <row r="36" spans="2:8" ht="16.5" thickBot="1">
      <c r="B36" s="429" t="s">
        <v>754</v>
      </c>
      <c r="C36" s="945" t="s">
        <v>755</v>
      </c>
      <c r="D36" s="332"/>
      <c r="E36" s="332"/>
      <c r="F36" s="332"/>
      <c r="G36" s="332"/>
      <c r="H36" s="332"/>
    </row>
    <row r="37" spans="2:8" ht="16.5" thickBot="1">
      <c r="B37" s="423" t="s">
        <v>756</v>
      </c>
      <c r="C37" s="946"/>
      <c r="D37" s="332"/>
      <c r="E37" s="332"/>
      <c r="F37" s="332"/>
      <c r="G37" s="332"/>
      <c r="H37" s="332"/>
    </row>
    <row r="38" spans="2:8" ht="16.5" thickBot="1">
      <c r="B38" s="423" t="s">
        <v>757</v>
      </c>
      <c r="C38" s="946"/>
      <c r="D38" s="332"/>
      <c r="E38" s="332"/>
      <c r="F38" s="332"/>
      <c r="G38" s="332"/>
      <c r="H38" s="332"/>
    </row>
    <row r="39" spans="2:8" ht="16.5" thickBot="1">
      <c r="B39" s="423" t="s">
        <v>758</v>
      </c>
      <c r="C39" s="946"/>
      <c r="D39" s="332"/>
      <c r="E39" s="332"/>
      <c r="F39" s="332">
        <v>166</v>
      </c>
      <c r="G39" s="332">
        <v>166</v>
      </c>
      <c r="H39" s="332">
        <v>166</v>
      </c>
    </row>
    <row r="40" spans="2:8" ht="16.5" thickBot="1">
      <c r="B40" s="423" t="s">
        <v>759</v>
      </c>
      <c r="C40" s="947"/>
      <c r="D40" s="332"/>
      <c r="E40" s="332"/>
      <c r="F40" s="332">
        <v>5530.4</v>
      </c>
      <c r="G40" s="332">
        <v>5732.2</v>
      </c>
      <c r="H40" s="332">
        <v>5771</v>
      </c>
    </row>
    <row r="41" spans="2:8" ht="15.75" thickBot="1"/>
    <row r="42" spans="2:8" ht="16.5" thickBot="1">
      <c r="B42" s="1331" t="s">
        <v>760</v>
      </c>
      <c r="C42" s="1332"/>
      <c r="D42" s="1332"/>
      <c r="E42" s="1332"/>
      <c r="F42" s="1332"/>
      <c r="G42" s="1333"/>
    </row>
    <row r="43" spans="2:8" ht="15.75" thickBot="1">
      <c r="B43" s="1318"/>
      <c r="C43" s="1319" t="s">
        <v>735</v>
      </c>
      <c r="D43" s="1320"/>
      <c r="E43" s="1320"/>
      <c r="F43" s="1320"/>
      <c r="G43" s="1321"/>
    </row>
    <row r="44" spans="2:8" ht="30.75" thickBot="1">
      <c r="B44" s="991"/>
      <c r="C44" s="430" t="s">
        <v>736</v>
      </c>
      <c r="D44" s="430" t="s">
        <v>737</v>
      </c>
      <c r="E44" s="430" t="s">
        <v>738</v>
      </c>
      <c r="F44" s="430" t="s">
        <v>739</v>
      </c>
      <c r="G44" s="430" t="s">
        <v>740</v>
      </c>
    </row>
    <row r="45" spans="2:8" ht="16.5" thickBot="1">
      <c r="B45" s="423" t="s">
        <v>742</v>
      </c>
      <c r="C45" s="332"/>
      <c r="D45" s="332"/>
      <c r="E45" s="332"/>
      <c r="F45" s="332"/>
      <c r="G45" s="332"/>
    </row>
    <row r="46" spans="2:8" ht="16.5" thickBot="1">
      <c r="B46" s="423" t="s">
        <v>745</v>
      </c>
      <c r="C46" s="332"/>
      <c r="D46" s="332"/>
      <c r="E46" s="332"/>
      <c r="F46" s="332"/>
      <c r="G46" s="332"/>
    </row>
    <row r="47" spans="2:8" ht="16.5" thickBot="1">
      <c r="B47" s="423" t="s">
        <v>746</v>
      </c>
      <c r="C47" s="332"/>
      <c r="D47" s="332"/>
      <c r="E47" s="332">
        <v>10</v>
      </c>
      <c r="F47" s="332">
        <v>10</v>
      </c>
      <c r="G47" s="332">
        <v>10</v>
      </c>
    </row>
    <row r="48" spans="2:8" ht="16.5" customHeight="1" thickBot="1">
      <c r="B48" s="423" t="s">
        <v>750</v>
      </c>
      <c r="C48" s="332"/>
      <c r="D48" s="332"/>
      <c r="E48" s="332">
        <v>26</v>
      </c>
      <c r="F48" s="332">
        <v>26</v>
      </c>
      <c r="G48" s="332">
        <v>26</v>
      </c>
    </row>
    <row r="50" spans="2:7" ht="15.75" thickBot="1"/>
    <row r="51" spans="2:7" ht="16.5">
      <c r="B51" s="1337"/>
      <c r="C51" s="1338"/>
      <c r="D51" s="1338"/>
      <c r="E51" s="1338"/>
      <c r="F51" s="1338"/>
      <c r="G51" s="1339"/>
    </row>
    <row r="52" spans="2:7" ht="16.5" thickBot="1">
      <c r="B52" s="1340" t="s">
        <v>761</v>
      </c>
      <c r="C52" s="1341"/>
      <c r="D52" s="1341"/>
      <c r="E52" s="1341"/>
      <c r="F52" s="1341"/>
      <c r="G52" s="1342"/>
    </row>
    <row r="53" spans="2:7" ht="15.75" thickBot="1">
      <c r="B53" s="1318"/>
      <c r="C53" s="1319" t="s">
        <v>735</v>
      </c>
      <c r="D53" s="1320"/>
      <c r="E53" s="1320"/>
      <c r="F53" s="1320"/>
      <c r="G53" s="1321"/>
    </row>
    <row r="54" spans="2:7" ht="30.75" thickBot="1">
      <c r="B54" s="991"/>
      <c r="C54" s="430" t="s">
        <v>736</v>
      </c>
      <c r="D54" s="430" t="s">
        <v>737</v>
      </c>
      <c r="E54" s="430" t="s">
        <v>738</v>
      </c>
      <c r="F54" s="430" t="s">
        <v>739</v>
      </c>
      <c r="G54" s="430" t="s">
        <v>740</v>
      </c>
    </row>
    <row r="55" spans="2:7" ht="16.5" thickBot="1">
      <c r="B55" s="423" t="s">
        <v>741</v>
      </c>
      <c r="C55" s="332"/>
      <c r="D55" s="332"/>
      <c r="E55" s="332"/>
      <c r="F55" s="332"/>
      <c r="G55" s="332"/>
    </row>
    <row r="56" spans="2:7" ht="16.5" thickBot="1">
      <c r="B56" s="423" t="s">
        <v>742</v>
      </c>
      <c r="C56" s="332"/>
      <c r="D56" s="332"/>
      <c r="E56" s="332"/>
      <c r="F56" s="332"/>
      <c r="G56" s="332"/>
    </row>
    <row r="57" spans="2:7" ht="16.5" thickBot="1">
      <c r="B57" s="423" t="s">
        <v>745</v>
      </c>
      <c r="C57" s="332"/>
      <c r="D57" s="332"/>
      <c r="E57" s="332"/>
      <c r="F57" s="332"/>
      <c r="G57" s="332"/>
    </row>
    <row r="58" spans="2:7" ht="16.5" thickBot="1">
      <c r="B58" s="423" t="s">
        <v>746</v>
      </c>
      <c r="C58" s="332"/>
      <c r="D58" s="332"/>
      <c r="E58" s="332">
        <v>84</v>
      </c>
      <c r="F58" s="332">
        <v>88</v>
      </c>
      <c r="G58" s="332">
        <v>90</v>
      </c>
    </row>
    <row r="59" spans="2:7" ht="17.25" customHeight="1" thickBot="1">
      <c r="B59" s="423" t="s">
        <v>750</v>
      </c>
      <c r="C59" s="332"/>
      <c r="D59" s="332"/>
      <c r="E59" s="332">
        <v>517</v>
      </c>
      <c r="F59" s="332">
        <v>537</v>
      </c>
      <c r="G59" s="332">
        <v>541</v>
      </c>
    </row>
    <row r="60" spans="2:7" ht="15.75" thickBot="1"/>
    <row r="61" spans="2:7" ht="16.5" thickBot="1">
      <c r="B61" s="1343" t="s">
        <v>762</v>
      </c>
      <c r="C61" s="1344"/>
      <c r="D61" s="1344"/>
      <c r="E61" s="1344"/>
      <c r="F61" s="1344"/>
      <c r="G61" s="1345"/>
    </row>
    <row r="62" spans="2:7" ht="16.5" thickBot="1">
      <c r="B62" s="431"/>
      <c r="C62" s="432" t="s">
        <v>3</v>
      </c>
      <c r="D62" s="432" t="s">
        <v>4</v>
      </c>
      <c r="E62" s="432" t="s">
        <v>5</v>
      </c>
      <c r="F62" s="432" t="s">
        <v>6</v>
      </c>
      <c r="G62" s="432" t="s">
        <v>0</v>
      </c>
    </row>
    <row r="63" spans="2:7" ht="30.75" thickBot="1">
      <c r="B63" s="423" t="s">
        <v>763</v>
      </c>
      <c r="C63" s="332"/>
      <c r="D63" s="332"/>
      <c r="E63" s="332"/>
      <c r="F63" s="332"/>
      <c r="G63" s="332"/>
    </row>
    <row r="64" spans="2:7" ht="16.5" thickBot="1">
      <c r="B64" s="423" t="s">
        <v>764</v>
      </c>
      <c r="C64" s="332"/>
      <c r="D64" s="332"/>
      <c r="E64" s="332"/>
      <c r="F64" s="332"/>
      <c r="G64" s="332"/>
    </row>
    <row r="65" spans="2:7" ht="16.5" thickBot="1">
      <c r="B65" s="423" t="s">
        <v>411</v>
      </c>
      <c r="C65" s="332"/>
      <c r="D65" s="332"/>
      <c r="E65" s="332"/>
      <c r="F65" s="332"/>
      <c r="G65" s="332"/>
    </row>
    <row r="66" spans="2:7" ht="16.5" thickBot="1">
      <c r="B66" s="423" t="s">
        <v>765</v>
      </c>
      <c r="C66" s="332"/>
      <c r="D66" s="332"/>
      <c r="E66" s="332"/>
      <c r="F66" s="332"/>
      <c r="G66" s="332"/>
    </row>
    <row r="67" spans="2:7" ht="15.75" thickBot="1"/>
    <row r="68" spans="2:7" ht="31.5" customHeight="1">
      <c r="B68" s="1346" t="s">
        <v>766</v>
      </c>
      <c r="C68" s="1347"/>
      <c r="D68" s="1347"/>
      <c r="E68" s="1347"/>
      <c r="F68" s="1347"/>
      <c r="G68" s="1348"/>
    </row>
    <row r="69" spans="2:7" ht="16.5" thickBot="1">
      <c r="B69" s="1334" t="s">
        <v>767</v>
      </c>
      <c r="C69" s="1335"/>
      <c r="D69" s="1335"/>
      <c r="E69" s="1335"/>
      <c r="F69" s="1335"/>
      <c r="G69" s="1336"/>
    </row>
    <row r="70" spans="2:7" ht="30.75" thickBot="1">
      <c r="B70" s="431"/>
      <c r="C70" s="433" t="s">
        <v>3</v>
      </c>
      <c r="D70" s="433" t="s">
        <v>4</v>
      </c>
      <c r="E70" s="433" t="s">
        <v>5</v>
      </c>
      <c r="F70" s="433" t="s">
        <v>6</v>
      </c>
      <c r="G70" s="434" t="s">
        <v>0</v>
      </c>
    </row>
    <row r="71" spans="2:7" ht="16.5" thickBot="1">
      <c r="B71" s="613"/>
      <c r="C71" s="332"/>
      <c r="D71" s="332"/>
      <c r="E71" s="332"/>
      <c r="F71" s="332"/>
      <c r="G71" s="332"/>
    </row>
    <row r="72" spans="2:7" ht="16.5" thickBot="1">
      <c r="B72" s="613"/>
      <c r="C72" s="332"/>
      <c r="D72" s="332"/>
      <c r="E72" s="332"/>
      <c r="F72" s="332"/>
      <c r="G72" s="332"/>
    </row>
  </sheetData>
  <mergeCells count="23">
    <mergeCell ref="B69:G69"/>
    <mergeCell ref="B51:G51"/>
    <mergeCell ref="B52:G52"/>
    <mergeCell ref="B53:B54"/>
    <mergeCell ref="C53:G53"/>
    <mergeCell ref="B61:G61"/>
    <mergeCell ref="B68:G68"/>
    <mergeCell ref="B43:B44"/>
    <mergeCell ref="C43:G43"/>
    <mergeCell ref="B5:G5"/>
    <mergeCell ref="B11:G11"/>
    <mergeCell ref="B12:B13"/>
    <mergeCell ref="C12:G12"/>
    <mergeCell ref="C29:C30"/>
    <mergeCell ref="D29:D30"/>
    <mergeCell ref="E29:E30"/>
    <mergeCell ref="F29:F30"/>
    <mergeCell ref="G29:G30"/>
    <mergeCell ref="B33:H33"/>
    <mergeCell ref="B34:B35"/>
    <mergeCell ref="D34:H34"/>
    <mergeCell ref="C36:C40"/>
    <mergeCell ref="B42:G42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B2:G148"/>
  <sheetViews>
    <sheetView topLeftCell="A25" workbookViewId="0">
      <selection activeCell="H15" sqref="H15"/>
    </sheetView>
  </sheetViews>
  <sheetFormatPr defaultRowHeight="15"/>
  <cols>
    <col min="2" max="2" width="28.7109375" bestFit="1" customWidth="1"/>
    <col min="7" max="7" width="8.5703125" bestFit="1" customWidth="1"/>
  </cols>
  <sheetData>
    <row r="2" spans="2:7" ht="15.75" thickBot="1"/>
    <row r="3" spans="2:7" ht="15" customHeight="1">
      <c r="B3" s="436"/>
      <c r="C3" s="437"/>
      <c r="D3" s="437"/>
      <c r="E3" s="374"/>
      <c r="F3" s="438" t="s">
        <v>768</v>
      </c>
      <c r="G3" s="439"/>
    </row>
    <row r="4" spans="2:7" ht="31.5" customHeight="1" thickBot="1">
      <c r="B4" s="1349" t="s">
        <v>769</v>
      </c>
      <c r="C4" s="1350"/>
      <c r="D4" s="1350"/>
      <c r="E4" s="1350"/>
      <c r="F4" s="1350"/>
      <c r="G4" s="1351"/>
    </row>
    <row r="5" spans="2:7" ht="16.5" thickBot="1">
      <c r="B5" s="440"/>
      <c r="C5" s="441" t="s">
        <v>3</v>
      </c>
      <c r="D5" s="441" t="s">
        <v>4</v>
      </c>
      <c r="E5" s="441" t="s">
        <v>5</v>
      </c>
      <c r="F5" s="441" t="s">
        <v>6</v>
      </c>
      <c r="G5" s="442" t="s">
        <v>0</v>
      </c>
    </row>
    <row r="6" spans="2:7" ht="16.5" thickBot="1">
      <c r="B6" s="443" t="s">
        <v>770</v>
      </c>
      <c r="C6" s="384"/>
      <c r="D6" s="384"/>
      <c r="E6" s="384"/>
      <c r="F6" s="384"/>
      <c r="G6" s="444"/>
    </row>
    <row r="7" spans="2:7" ht="16.5" thickBot="1">
      <c r="B7" s="443" t="s">
        <v>771</v>
      </c>
      <c r="C7" s="384"/>
      <c r="D7" s="384"/>
      <c r="E7" s="384"/>
      <c r="F7" s="384"/>
      <c r="G7" s="444"/>
    </row>
    <row r="8" spans="2:7" ht="16.5" thickBot="1">
      <c r="B8" s="443" t="s">
        <v>772</v>
      </c>
      <c r="C8" s="384"/>
      <c r="D8" s="384"/>
      <c r="E8" s="384"/>
      <c r="F8" s="384"/>
      <c r="G8" s="444"/>
    </row>
    <row r="9" spans="2:7" ht="16.5" thickBot="1">
      <c r="B9" s="443" t="s">
        <v>773</v>
      </c>
      <c r="C9" s="384"/>
      <c r="D9" s="384"/>
      <c r="E9" s="384"/>
      <c r="F9" s="384"/>
      <c r="G9" s="444"/>
    </row>
    <row r="10" spans="2:7" ht="16.5" thickBot="1">
      <c r="B10" s="443" t="s">
        <v>774</v>
      </c>
      <c r="C10" s="384"/>
      <c r="D10" s="384"/>
      <c r="E10" s="384"/>
      <c r="F10" s="384"/>
      <c r="G10" s="444"/>
    </row>
    <row r="11" spans="2:7" ht="16.5" thickBot="1">
      <c r="B11" s="443" t="s">
        <v>775</v>
      </c>
      <c r="C11" s="384"/>
      <c r="D11" s="384"/>
      <c r="E11" s="384"/>
      <c r="F11" s="384"/>
      <c r="G11" s="444"/>
    </row>
    <row r="12" spans="2:7" ht="16.5" thickBot="1">
      <c r="B12" s="443" t="s">
        <v>776</v>
      </c>
      <c r="C12" s="384"/>
      <c r="D12" s="384"/>
      <c r="E12" s="384"/>
      <c r="F12" s="384"/>
      <c r="G12" s="444"/>
    </row>
    <row r="13" spans="2:7" ht="16.5" thickBot="1">
      <c r="B13" s="443" t="s">
        <v>777</v>
      </c>
      <c r="C13" s="384"/>
      <c r="D13" s="384"/>
      <c r="E13" s="384"/>
      <c r="F13" s="384"/>
      <c r="G13" s="444"/>
    </row>
    <row r="14" spans="2:7" ht="16.5" thickBot="1">
      <c r="B14" s="445"/>
      <c r="C14" s="384"/>
      <c r="D14" s="384"/>
      <c r="E14" s="384"/>
      <c r="F14" s="384"/>
      <c r="G14" s="444"/>
    </row>
    <row r="15" spans="2:7" ht="16.5" thickBot="1">
      <c r="B15" s="443" t="s">
        <v>778</v>
      </c>
      <c r="C15" s="384"/>
      <c r="D15" s="384"/>
      <c r="E15" s="384"/>
      <c r="F15" s="384"/>
      <c r="G15" s="444"/>
    </row>
    <row r="16" spans="2:7" ht="16.5" thickBot="1">
      <c r="B16" s="443" t="s">
        <v>771</v>
      </c>
      <c r="C16" s="384"/>
      <c r="D16" s="384"/>
      <c r="E16" s="384"/>
      <c r="F16" s="384"/>
      <c r="G16" s="444"/>
    </row>
    <row r="17" spans="2:7" ht="16.5" thickBot="1">
      <c r="B17" s="443" t="s">
        <v>772</v>
      </c>
      <c r="C17" s="384"/>
      <c r="D17" s="384"/>
      <c r="E17" s="384"/>
      <c r="F17" s="384"/>
      <c r="G17" s="444"/>
    </row>
    <row r="18" spans="2:7" ht="16.5" thickBot="1">
      <c r="B18" s="443" t="s">
        <v>773</v>
      </c>
      <c r="C18" s="384"/>
      <c r="D18" s="384"/>
      <c r="E18" s="384"/>
      <c r="F18" s="384"/>
      <c r="G18" s="444"/>
    </row>
    <row r="19" spans="2:7" ht="16.5" thickBot="1">
      <c r="B19" s="443" t="s">
        <v>774</v>
      </c>
      <c r="C19" s="384"/>
      <c r="D19" s="384"/>
      <c r="E19" s="384"/>
      <c r="F19" s="384"/>
      <c r="G19" s="444"/>
    </row>
    <row r="20" spans="2:7" ht="16.5" thickBot="1">
      <c r="B20" s="443" t="s">
        <v>775</v>
      </c>
      <c r="C20" s="384"/>
      <c r="D20" s="384"/>
      <c r="E20" s="384"/>
      <c r="F20" s="384"/>
      <c r="G20" s="444"/>
    </row>
    <row r="21" spans="2:7" ht="16.5" thickBot="1">
      <c r="B21" s="443" t="s">
        <v>776</v>
      </c>
      <c r="C21" s="384"/>
      <c r="D21" s="384"/>
      <c r="E21" s="384"/>
      <c r="F21" s="384"/>
      <c r="G21" s="444"/>
    </row>
    <row r="22" spans="2:7" ht="16.5" thickBot="1">
      <c r="B22" s="443" t="s">
        <v>777</v>
      </c>
      <c r="C22" s="384"/>
      <c r="D22" s="384"/>
      <c r="E22" s="384"/>
      <c r="F22" s="384"/>
      <c r="G22" s="444"/>
    </row>
    <row r="23" spans="2:7" ht="16.5" thickBot="1">
      <c r="B23" s="445"/>
      <c r="C23" s="384"/>
      <c r="D23" s="384"/>
      <c r="E23" s="384"/>
      <c r="F23" s="384"/>
      <c r="G23" s="444"/>
    </row>
    <row r="24" spans="2:7" ht="16.5" thickBot="1">
      <c r="B24" s="443" t="s">
        <v>779</v>
      </c>
      <c r="C24" s="384"/>
      <c r="D24" s="384"/>
      <c r="E24" s="384"/>
      <c r="F24" s="384"/>
      <c r="G24" s="444"/>
    </row>
    <row r="25" spans="2:7" ht="16.5" thickBot="1">
      <c r="B25" s="443" t="s">
        <v>780</v>
      </c>
      <c r="C25" s="384"/>
      <c r="D25" s="384"/>
      <c r="E25" s="384"/>
      <c r="F25" s="384"/>
      <c r="G25" s="444"/>
    </row>
    <row r="26" spans="2:7" ht="16.5" thickBot="1">
      <c r="B26" s="443" t="s">
        <v>772</v>
      </c>
      <c r="C26" s="384"/>
      <c r="D26" s="384"/>
      <c r="E26" s="384"/>
      <c r="F26" s="384"/>
      <c r="G26" s="444"/>
    </row>
    <row r="27" spans="2:7" ht="16.5" thickBot="1">
      <c r="B27" s="443" t="s">
        <v>773</v>
      </c>
      <c r="C27" s="384"/>
      <c r="D27" s="384"/>
      <c r="E27" s="384"/>
      <c r="F27" s="384"/>
      <c r="G27" s="444"/>
    </row>
    <row r="28" spans="2:7" ht="16.5" thickBot="1">
      <c r="B28" s="443" t="s">
        <v>774</v>
      </c>
      <c r="C28" s="384"/>
      <c r="D28" s="384"/>
      <c r="E28" s="384"/>
      <c r="F28" s="384"/>
      <c r="G28" s="444"/>
    </row>
    <row r="29" spans="2:7" ht="16.5" thickBot="1">
      <c r="B29" s="443" t="s">
        <v>775</v>
      </c>
      <c r="C29" s="384"/>
      <c r="D29" s="384"/>
      <c r="E29" s="384"/>
      <c r="F29" s="384"/>
      <c r="G29" s="444"/>
    </row>
    <row r="30" spans="2:7" ht="16.5" thickBot="1">
      <c r="B30" s="443" t="s">
        <v>776</v>
      </c>
      <c r="C30" s="384"/>
      <c r="D30" s="384"/>
      <c r="E30" s="384"/>
      <c r="F30" s="384"/>
      <c r="G30" s="444"/>
    </row>
    <row r="31" spans="2:7" ht="16.5" thickBot="1">
      <c r="B31" s="443" t="s">
        <v>777</v>
      </c>
      <c r="C31" s="384"/>
      <c r="D31" s="384"/>
      <c r="E31" s="384"/>
      <c r="F31" s="384"/>
      <c r="G31" s="444"/>
    </row>
    <row r="32" spans="2:7" ht="16.5" thickBot="1">
      <c r="B32" s="445"/>
      <c r="C32" s="384"/>
      <c r="D32" s="384"/>
      <c r="E32" s="384"/>
      <c r="F32" s="384"/>
      <c r="G32" s="444"/>
    </row>
    <row r="33" spans="2:7" ht="16.5" thickBot="1">
      <c r="B33" s="443" t="s">
        <v>781</v>
      </c>
      <c r="C33" s="384"/>
      <c r="D33" s="384"/>
      <c r="E33" s="384"/>
      <c r="F33" s="384"/>
      <c r="G33" s="444"/>
    </row>
    <row r="34" spans="2:7" ht="16.5" thickBot="1">
      <c r="B34" s="443" t="s">
        <v>780</v>
      </c>
      <c r="C34" s="384"/>
      <c r="D34" s="384"/>
      <c r="E34" s="384"/>
      <c r="F34" s="384"/>
      <c r="G34" s="444"/>
    </row>
    <row r="35" spans="2:7" ht="16.5" thickBot="1">
      <c r="B35" s="443" t="s">
        <v>772</v>
      </c>
      <c r="C35" s="384"/>
      <c r="D35" s="384"/>
      <c r="E35" s="384"/>
      <c r="F35" s="384"/>
      <c r="G35" s="444"/>
    </row>
    <row r="36" spans="2:7" ht="16.5" thickBot="1">
      <c r="B36" s="443" t="s">
        <v>773</v>
      </c>
      <c r="C36" s="384"/>
      <c r="D36" s="384"/>
      <c r="E36" s="384"/>
      <c r="F36" s="384"/>
      <c r="G36" s="444"/>
    </row>
    <row r="37" spans="2:7" ht="16.5" thickBot="1">
      <c r="B37" s="443" t="s">
        <v>774</v>
      </c>
      <c r="C37" s="384"/>
      <c r="D37" s="384"/>
      <c r="E37" s="384"/>
      <c r="F37" s="384"/>
      <c r="G37" s="444"/>
    </row>
    <row r="38" spans="2:7" ht="16.5" thickBot="1">
      <c r="B38" s="443" t="s">
        <v>775</v>
      </c>
      <c r="C38" s="384"/>
      <c r="D38" s="384"/>
      <c r="E38" s="384"/>
      <c r="F38" s="384"/>
      <c r="G38" s="444"/>
    </row>
    <row r="39" spans="2:7" ht="16.5" thickBot="1">
      <c r="B39" s="443" t="s">
        <v>776</v>
      </c>
      <c r="C39" s="384"/>
      <c r="D39" s="384"/>
      <c r="E39" s="384"/>
      <c r="F39" s="384"/>
      <c r="G39" s="444"/>
    </row>
    <row r="40" spans="2:7" ht="16.5" thickBot="1">
      <c r="B40" s="443" t="s">
        <v>777</v>
      </c>
      <c r="C40" s="384"/>
      <c r="D40" s="384"/>
      <c r="E40" s="384"/>
      <c r="F40" s="384"/>
      <c r="G40" s="444"/>
    </row>
    <row r="41" spans="2:7" ht="16.5" thickBot="1">
      <c r="B41" s="445"/>
      <c r="C41" s="384"/>
      <c r="D41" s="384"/>
      <c r="E41" s="384"/>
      <c r="F41" s="384"/>
      <c r="G41" s="444"/>
    </row>
    <row r="42" spans="2:7" ht="16.5" thickBot="1">
      <c r="B42" s="443" t="s">
        <v>782</v>
      </c>
      <c r="C42" s="384"/>
      <c r="D42" s="384"/>
      <c r="E42" s="384"/>
      <c r="F42" s="384"/>
      <c r="G42" s="444"/>
    </row>
    <row r="43" spans="2:7" ht="16.5" thickBot="1">
      <c r="B43" s="443" t="s">
        <v>780</v>
      </c>
      <c r="C43" s="384"/>
      <c r="D43" s="384"/>
      <c r="E43" s="384"/>
      <c r="F43" s="384"/>
      <c r="G43" s="444"/>
    </row>
    <row r="44" spans="2:7" ht="16.5" thickBot="1">
      <c r="B44" s="443" t="s">
        <v>772</v>
      </c>
      <c r="C44" s="384"/>
      <c r="D44" s="384"/>
      <c r="E44" s="384"/>
      <c r="F44" s="384"/>
      <c r="G44" s="444"/>
    </row>
    <row r="45" spans="2:7" ht="16.5" thickBot="1">
      <c r="B45" s="443" t="s">
        <v>773</v>
      </c>
      <c r="C45" s="384"/>
      <c r="D45" s="384"/>
      <c r="E45" s="384"/>
      <c r="F45" s="384"/>
      <c r="G45" s="444"/>
    </row>
    <row r="46" spans="2:7" ht="16.5" thickBot="1">
      <c r="B46" s="443" t="s">
        <v>774</v>
      </c>
      <c r="C46" s="384"/>
      <c r="D46" s="384"/>
      <c r="E46" s="384"/>
      <c r="F46" s="384"/>
      <c r="G46" s="444"/>
    </row>
    <row r="47" spans="2:7" ht="16.5" thickBot="1">
      <c r="B47" s="446" t="s">
        <v>775</v>
      </c>
      <c r="C47" s="447"/>
      <c r="D47" s="447"/>
      <c r="E47" s="447"/>
      <c r="F47" s="447"/>
      <c r="G47" s="448"/>
    </row>
    <row r="48" spans="2:7" ht="16.5" thickBot="1">
      <c r="B48" s="423" t="s">
        <v>776</v>
      </c>
      <c r="C48" s="332"/>
      <c r="D48" s="332"/>
      <c r="E48" s="332"/>
      <c r="F48" s="332"/>
      <c r="G48" s="332"/>
    </row>
    <row r="49" spans="2:7" ht="16.5" thickBot="1">
      <c r="B49" s="423" t="s">
        <v>777</v>
      </c>
      <c r="C49" s="332"/>
      <c r="D49" s="332"/>
      <c r="E49" s="332"/>
      <c r="F49" s="332"/>
      <c r="G49" s="332"/>
    </row>
    <row r="50" spans="2:7" ht="16.5" thickBot="1">
      <c r="B50" s="435"/>
      <c r="C50" s="332"/>
      <c r="D50" s="332"/>
      <c r="E50" s="332"/>
      <c r="F50" s="332"/>
      <c r="G50" s="332"/>
    </row>
    <row r="51" spans="2:7" ht="16.5" thickBot="1">
      <c r="B51" s="423" t="s">
        <v>783</v>
      </c>
      <c r="C51" s="332"/>
      <c r="D51" s="332"/>
      <c r="E51" s="332"/>
      <c r="F51" s="332"/>
      <c r="G51" s="332"/>
    </row>
    <row r="52" spans="2:7" ht="16.5" thickBot="1">
      <c r="B52" s="423" t="s">
        <v>780</v>
      </c>
      <c r="C52" s="332"/>
      <c r="D52" s="332"/>
      <c r="E52" s="332"/>
      <c r="F52" s="332"/>
      <c r="G52" s="332"/>
    </row>
    <row r="53" spans="2:7" ht="16.5" thickBot="1">
      <c r="B53" s="423" t="s">
        <v>772</v>
      </c>
      <c r="C53" s="332"/>
      <c r="D53" s="332"/>
      <c r="E53" s="332"/>
      <c r="F53" s="332"/>
      <c r="G53" s="332"/>
    </row>
    <row r="54" spans="2:7" ht="16.5" thickBot="1">
      <c r="B54" s="423" t="s">
        <v>773</v>
      </c>
      <c r="C54" s="332"/>
      <c r="D54" s="332"/>
      <c r="E54" s="332"/>
      <c r="F54" s="332"/>
      <c r="G54" s="332"/>
    </row>
    <row r="55" spans="2:7" ht="16.5" thickBot="1">
      <c r="B55" s="423" t="s">
        <v>774</v>
      </c>
      <c r="C55" s="332"/>
      <c r="D55" s="332"/>
      <c r="E55" s="332"/>
      <c r="F55" s="332"/>
      <c r="G55" s="332"/>
    </row>
    <row r="56" spans="2:7" ht="16.5" thickBot="1">
      <c r="B56" s="423" t="s">
        <v>775</v>
      </c>
      <c r="C56" s="332"/>
      <c r="D56" s="332"/>
      <c r="E56" s="332"/>
      <c r="F56" s="332"/>
      <c r="G56" s="332"/>
    </row>
    <row r="57" spans="2:7" ht="16.5" thickBot="1">
      <c r="B57" s="423" t="s">
        <v>776</v>
      </c>
      <c r="C57" s="332"/>
      <c r="D57" s="332"/>
      <c r="E57" s="332"/>
      <c r="F57" s="332"/>
      <c r="G57" s="332"/>
    </row>
    <row r="58" spans="2:7" ht="16.5" thickBot="1">
      <c r="B58" s="423" t="s">
        <v>777</v>
      </c>
      <c r="C58" s="332"/>
      <c r="D58" s="332"/>
      <c r="E58" s="332"/>
      <c r="F58" s="332"/>
      <c r="G58" s="332"/>
    </row>
    <row r="59" spans="2:7" ht="16.5" thickBot="1">
      <c r="B59" s="435"/>
      <c r="C59" s="332"/>
      <c r="D59" s="332"/>
      <c r="E59" s="332"/>
      <c r="F59" s="332"/>
      <c r="G59" s="332"/>
    </row>
    <row r="60" spans="2:7" ht="16.5" thickBot="1">
      <c r="B60" s="423" t="s">
        <v>784</v>
      </c>
      <c r="C60" s="332"/>
      <c r="D60" s="332"/>
      <c r="E60" s="332"/>
      <c r="F60" s="332"/>
      <c r="G60" s="332"/>
    </row>
    <row r="61" spans="2:7" ht="16.5" thickBot="1">
      <c r="B61" s="423" t="s">
        <v>780</v>
      </c>
      <c r="C61" s="332"/>
      <c r="D61" s="332"/>
      <c r="E61" s="332"/>
      <c r="F61" s="332"/>
      <c r="G61" s="332"/>
    </row>
    <row r="62" spans="2:7" ht="16.5" thickBot="1">
      <c r="B62" s="423" t="s">
        <v>772</v>
      </c>
      <c r="C62" s="332"/>
      <c r="D62" s="332"/>
      <c r="E62" s="332"/>
      <c r="F62" s="332"/>
      <c r="G62" s="332"/>
    </row>
    <row r="63" spans="2:7" ht="16.5" thickBot="1">
      <c r="B63" s="423" t="s">
        <v>773</v>
      </c>
      <c r="C63" s="332"/>
      <c r="D63" s="332"/>
      <c r="E63" s="332"/>
      <c r="F63" s="332"/>
      <c r="G63" s="332"/>
    </row>
    <row r="64" spans="2:7" ht="16.5" thickBot="1">
      <c r="B64" s="423" t="s">
        <v>774</v>
      </c>
      <c r="C64" s="332"/>
      <c r="D64" s="332"/>
      <c r="E64" s="332"/>
      <c r="F64" s="332"/>
      <c r="G64" s="332"/>
    </row>
    <row r="65" spans="2:7" ht="16.5" thickBot="1">
      <c r="B65" s="423" t="s">
        <v>775</v>
      </c>
      <c r="C65" s="332"/>
      <c r="D65" s="332"/>
      <c r="E65" s="332"/>
      <c r="F65" s="332"/>
      <c r="G65" s="332"/>
    </row>
    <row r="66" spans="2:7" ht="16.5" thickBot="1">
      <c r="B66" s="423" t="s">
        <v>776</v>
      </c>
      <c r="C66" s="332"/>
      <c r="D66" s="332"/>
      <c r="E66" s="332"/>
      <c r="F66" s="332"/>
      <c r="G66" s="332"/>
    </row>
    <row r="67" spans="2:7" ht="16.5" thickBot="1">
      <c r="B67" s="423" t="s">
        <v>777</v>
      </c>
      <c r="C67" s="332"/>
      <c r="D67" s="332"/>
      <c r="E67" s="332"/>
      <c r="F67" s="332"/>
      <c r="G67" s="332"/>
    </row>
    <row r="68" spans="2:7" ht="16.5" thickBot="1">
      <c r="B68" s="435"/>
      <c r="C68" s="332"/>
      <c r="D68" s="332"/>
      <c r="E68" s="332"/>
      <c r="F68" s="332"/>
      <c r="G68" s="332"/>
    </row>
    <row r="69" spans="2:7" ht="16.5" thickBot="1">
      <c r="B69" s="423" t="s">
        <v>785</v>
      </c>
      <c r="C69" s="332"/>
      <c r="D69" s="332"/>
      <c r="E69" s="332"/>
      <c r="F69" s="332"/>
      <c r="G69" s="332"/>
    </row>
    <row r="70" spans="2:7" ht="16.5" thickBot="1">
      <c r="B70" s="423" t="s">
        <v>780</v>
      </c>
      <c r="C70" s="332"/>
      <c r="D70" s="332"/>
      <c r="E70" s="332"/>
      <c r="F70" s="332"/>
      <c r="G70" s="332"/>
    </row>
    <row r="71" spans="2:7" ht="16.5" thickBot="1">
      <c r="B71" s="423" t="s">
        <v>772</v>
      </c>
      <c r="C71" s="332"/>
      <c r="D71" s="332"/>
      <c r="E71" s="332"/>
      <c r="F71" s="332"/>
      <c r="G71" s="332"/>
    </row>
    <row r="72" spans="2:7" ht="16.5" thickBot="1">
      <c r="B72" s="423" t="s">
        <v>773</v>
      </c>
      <c r="C72" s="332"/>
      <c r="D72" s="332"/>
      <c r="E72" s="332"/>
      <c r="F72" s="332"/>
      <c r="G72" s="332"/>
    </row>
    <row r="73" spans="2:7" ht="16.5" thickBot="1">
      <c r="B73" s="423" t="s">
        <v>774</v>
      </c>
      <c r="C73" s="332"/>
      <c r="D73" s="332"/>
      <c r="E73" s="332"/>
      <c r="F73" s="332"/>
      <c r="G73" s="332"/>
    </row>
    <row r="74" spans="2:7" ht="16.5" thickBot="1">
      <c r="B74" s="423" t="s">
        <v>775</v>
      </c>
      <c r="C74" s="332"/>
      <c r="D74" s="332"/>
      <c r="E74" s="332"/>
      <c r="F74" s="332"/>
      <c r="G74" s="332"/>
    </row>
    <row r="75" spans="2:7" ht="16.5" thickBot="1">
      <c r="B75" s="423" t="s">
        <v>776</v>
      </c>
      <c r="C75" s="332"/>
      <c r="D75" s="332"/>
      <c r="E75" s="332"/>
      <c r="F75" s="332"/>
      <c r="G75" s="332"/>
    </row>
    <row r="76" spans="2:7" ht="16.5" thickBot="1">
      <c r="B76" s="423" t="s">
        <v>777</v>
      </c>
      <c r="C76" s="332"/>
      <c r="D76" s="332"/>
      <c r="E76" s="332"/>
      <c r="F76" s="332"/>
      <c r="G76" s="332"/>
    </row>
    <row r="77" spans="2:7" ht="16.5" thickBot="1">
      <c r="B77" s="435"/>
      <c r="C77" s="332"/>
      <c r="D77" s="332"/>
      <c r="E77" s="332"/>
      <c r="F77" s="332"/>
      <c r="G77" s="332"/>
    </row>
    <row r="78" spans="2:7" ht="16.5" thickBot="1">
      <c r="B78" s="423" t="s">
        <v>786</v>
      </c>
      <c r="C78" s="332"/>
      <c r="D78" s="332"/>
      <c r="E78" s="332"/>
      <c r="F78" s="332"/>
      <c r="G78" s="332"/>
    </row>
    <row r="79" spans="2:7" ht="16.5" thickBot="1">
      <c r="B79" s="423" t="s">
        <v>780</v>
      </c>
      <c r="C79" s="332"/>
      <c r="D79" s="332"/>
      <c r="E79" s="332"/>
      <c r="F79" s="332"/>
      <c r="G79" s="332"/>
    </row>
    <row r="80" spans="2:7" ht="16.5" thickBot="1">
      <c r="B80" s="423" t="s">
        <v>772</v>
      </c>
      <c r="C80" s="332"/>
      <c r="D80" s="332"/>
      <c r="E80" s="332"/>
      <c r="F80" s="332"/>
      <c r="G80" s="332"/>
    </row>
    <row r="81" spans="2:7" ht="16.5" thickBot="1">
      <c r="B81" s="423" t="s">
        <v>773</v>
      </c>
      <c r="C81" s="332"/>
      <c r="D81" s="332"/>
      <c r="E81" s="332"/>
      <c r="F81" s="332"/>
      <c r="G81" s="332"/>
    </row>
    <row r="82" spans="2:7" ht="16.5" thickBot="1">
      <c r="B82" s="423" t="s">
        <v>774</v>
      </c>
      <c r="C82" s="332"/>
      <c r="D82" s="332"/>
      <c r="E82" s="332"/>
      <c r="F82" s="332"/>
      <c r="G82" s="332"/>
    </row>
    <row r="83" spans="2:7" ht="16.5" thickBot="1">
      <c r="B83" s="423" t="s">
        <v>775</v>
      </c>
      <c r="C83" s="332"/>
      <c r="D83" s="332"/>
      <c r="E83" s="332"/>
      <c r="F83" s="332"/>
      <c r="G83" s="332"/>
    </row>
    <row r="84" spans="2:7" ht="16.5" thickBot="1">
      <c r="B84" s="423" t="s">
        <v>776</v>
      </c>
      <c r="C84" s="332"/>
      <c r="D84" s="332"/>
      <c r="E84" s="332"/>
      <c r="F84" s="332"/>
      <c r="G84" s="332"/>
    </row>
    <row r="85" spans="2:7" ht="16.5" thickBot="1">
      <c r="B85" s="423" t="s">
        <v>777</v>
      </c>
      <c r="C85" s="332"/>
      <c r="D85" s="332"/>
      <c r="E85" s="332"/>
      <c r="F85" s="332"/>
      <c r="G85" s="332"/>
    </row>
    <row r="86" spans="2:7" ht="16.5" thickBot="1">
      <c r="B86" s="435"/>
      <c r="C86" s="332"/>
      <c r="D86" s="332"/>
      <c r="E86" s="332"/>
      <c r="F86" s="332"/>
      <c r="G86" s="332"/>
    </row>
    <row r="87" spans="2:7" ht="16.5" thickBot="1">
      <c r="B87" s="423" t="s">
        <v>787</v>
      </c>
      <c r="C87" s="332"/>
      <c r="D87" s="332"/>
      <c r="E87" s="332"/>
      <c r="F87" s="332"/>
      <c r="G87" s="332"/>
    </row>
    <row r="88" spans="2:7" ht="16.5" thickBot="1">
      <c r="B88" s="423" t="s">
        <v>780</v>
      </c>
      <c r="C88" s="332"/>
      <c r="D88" s="332"/>
      <c r="E88" s="332"/>
      <c r="F88" s="332"/>
      <c r="G88" s="332"/>
    </row>
    <row r="89" spans="2:7" ht="16.5" thickBot="1">
      <c r="B89" s="423" t="s">
        <v>772</v>
      </c>
      <c r="C89" s="332"/>
      <c r="D89" s="332"/>
      <c r="E89" s="332"/>
      <c r="F89" s="332"/>
      <c r="G89" s="332"/>
    </row>
    <row r="90" spans="2:7" ht="16.5" thickBot="1">
      <c r="B90" s="423" t="s">
        <v>773</v>
      </c>
      <c r="C90" s="332"/>
      <c r="D90" s="332"/>
      <c r="E90" s="332"/>
      <c r="F90" s="332"/>
      <c r="G90" s="332"/>
    </row>
    <row r="91" spans="2:7" ht="16.5" thickBot="1">
      <c r="B91" s="423" t="s">
        <v>774</v>
      </c>
      <c r="C91" s="332"/>
      <c r="D91" s="332"/>
      <c r="E91" s="332"/>
      <c r="F91" s="332"/>
      <c r="G91" s="332"/>
    </row>
    <row r="92" spans="2:7" ht="16.5" thickBot="1">
      <c r="B92" s="423" t="s">
        <v>775</v>
      </c>
      <c r="C92" s="332"/>
      <c r="D92" s="332"/>
      <c r="E92" s="332"/>
      <c r="F92" s="332"/>
      <c r="G92" s="332"/>
    </row>
    <row r="93" spans="2:7" ht="16.5" thickBot="1">
      <c r="B93" s="423" t="s">
        <v>776</v>
      </c>
      <c r="C93" s="332"/>
      <c r="D93" s="332"/>
      <c r="E93" s="332"/>
      <c r="F93" s="332"/>
      <c r="G93" s="332"/>
    </row>
    <row r="94" spans="2:7" ht="16.5" thickBot="1">
      <c r="B94" s="423" t="s">
        <v>777</v>
      </c>
      <c r="C94" s="332"/>
      <c r="D94" s="332"/>
      <c r="E94" s="332"/>
      <c r="F94" s="332"/>
      <c r="G94" s="332"/>
    </row>
    <row r="95" spans="2:7" ht="16.5" thickBot="1">
      <c r="B95" s="435"/>
      <c r="C95" s="332"/>
      <c r="D95" s="332"/>
      <c r="E95" s="332"/>
      <c r="F95" s="332"/>
      <c r="G95" s="332"/>
    </row>
    <row r="96" spans="2:7" ht="16.5" thickBot="1">
      <c r="B96" s="423" t="s">
        <v>788</v>
      </c>
      <c r="C96" s="332"/>
      <c r="D96" s="332"/>
      <c r="E96" s="332"/>
      <c r="F96" s="332"/>
      <c r="G96" s="332"/>
    </row>
    <row r="97" spans="2:7" ht="16.5" thickBot="1">
      <c r="B97" s="423" t="s">
        <v>780</v>
      </c>
      <c r="C97" s="332"/>
      <c r="D97" s="332"/>
      <c r="E97" s="332"/>
      <c r="F97" s="332"/>
      <c r="G97" s="332"/>
    </row>
    <row r="98" spans="2:7" ht="16.5" thickBot="1">
      <c r="B98" s="423" t="s">
        <v>772</v>
      </c>
      <c r="C98" s="332"/>
      <c r="D98" s="332"/>
      <c r="E98" s="332"/>
      <c r="F98" s="332"/>
      <c r="G98" s="332"/>
    </row>
    <row r="99" spans="2:7" ht="16.5" thickBot="1">
      <c r="B99" s="423" t="s">
        <v>773</v>
      </c>
      <c r="C99" s="332"/>
      <c r="D99" s="332"/>
      <c r="E99" s="332"/>
      <c r="F99" s="332"/>
      <c r="G99" s="332"/>
    </row>
    <row r="100" spans="2:7" ht="16.5" thickBot="1">
      <c r="B100" s="423" t="s">
        <v>774</v>
      </c>
      <c r="C100" s="332"/>
      <c r="D100" s="332"/>
      <c r="E100" s="332"/>
      <c r="F100" s="332"/>
      <c r="G100" s="332"/>
    </row>
    <row r="101" spans="2:7" ht="16.5" thickBot="1">
      <c r="B101" s="423" t="s">
        <v>775</v>
      </c>
      <c r="C101" s="332"/>
      <c r="D101" s="332"/>
      <c r="E101" s="332"/>
      <c r="F101" s="332"/>
      <c r="G101" s="332"/>
    </row>
    <row r="102" spans="2:7" ht="16.5" thickBot="1">
      <c r="B102" s="423" t="s">
        <v>776</v>
      </c>
      <c r="C102" s="332"/>
      <c r="D102" s="332"/>
      <c r="E102" s="332"/>
      <c r="F102" s="332"/>
      <c r="G102" s="332"/>
    </row>
    <row r="103" spans="2:7" ht="16.5" thickBot="1">
      <c r="B103" s="423" t="s">
        <v>777</v>
      </c>
      <c r="C103" s="332"/>
      <c r="D103" s="332"/>
      <c r="E103" s="332"/>
      <c r="F103" s="332"/>
      <c r="G103" s="332"/>
    </row>
    <row r="104" spans="2:7" ht="16.5" thickBot="1">
      <c r="B104" s="435"/>
      <c r="C104" s="332"/>
      <c r="D104" s="332"/>
      <c r="E104" s="332"/>
      <c r="F104" s="332"/>
      <c r="G104" s="332"/>
    </row>
    <row r="105" spans="2:7" ht="16.5" thickBot="1">
      <c r="B105" s="423" t="s">
        <v>789</v>
      </c>
      <c r="C105" s="332"/>
      <c r="D105" s="332"/>
      <c r="E105" s="332"/>
      <c r="F105" s="332"/>
      <c r="G105" s="332"/>
    </row>
    <row r="106" spans="2:7" ht="16.5" thickBot="1">
      <c r="B106" s="423" t="s">
        <v>780</v>
      </c>
      <c r="C106" s="332"/>
      <c r="D106" s="332"/>
      <c r="E106" s="332"/>
      <c r="F106" s="332"/>
      <c r="G106" s="332"/>
    </row>
    <row r="107" spans="2:7" ht="16.5" thickBot="1">
      <c r="B107" s="423" t="s">
        <v>772</v>
      </c>
      <c r="C107" s="332"/>
      <c r="D107" s="332"/>
      <c r="E107" s="332"/>
      <c r="F107" s="332"/>
      <c r="G107" s="332"/>
    </row>
    <row r="108" spans="2:7" ht="16.5" thickBot="1">
      <c r="B108" s="423" t="s">
        <v>773</v>
      </c>
      <c r="C108" s="332"/>
      <c r="D108" s="332"/>
      <c r="E108" s="332"/>
      <c r="F108" s="332"/>
      <c r="G108" s="332"/>
    </row>
    <row r="109" spans="2:7" ht="16.5" thickBot="1">
      <c r="B109" s="423" t="s">
        <v>774</v>
      </c>
      <c r="C109" s="332"/>
      <c r="D109" s="332"/>
      <c r="E109" s="332"/>
      <c r="F109" s="332"/>
      <c r="G109" s="332"/>
    </row>
    <row r="110" spans="2:7" ht="16.5" thickBot="1">
      <c r="B110" s="423" t="s">
        <v>775</v>
      </c>
      <c r="C110" s="332"/>
      <c r="D110" s="332"/>
      <c r="E110" s="332"/>
      <c r="F110" s="332"/>
      <c r="G110" s="332"/>
    </row>
    <row r="111" spans="2:7" ht="16.5" thickBot="1">
      <c r="B111" s="423" t="s">
        <v>776</v>
      </c>
      <c r="C111" s="332"/>
      <c r="D111" s="332"/>
      <c r="E111" s="332"/>
      <c r="F111" s="332"/>
      <c r="G111" s="332"/>
    </row>
    <row r="112" spans="2:7" ht="16.5" thickBot="1">
      <c r="B112" s="423" t="s">
        <v>777</v>
      </c>
      <c r="C112" s="332"/>
      <c r="D112" s="332"/>
      <c r="E112" s="332"/>
      <c r="F112" s="332"/>
      <c r="G112" s="332"/>
    </row>
    <row r="113" spans="2:7" ht="16.5" thickBot="1">
      <c r="B113" s="435"/>
      <c r="C113" s="332"/>
      <c r="D113" s="332"/>
      <c r="E113" s="332"/>
      <c r="F113" s="332"/>
      <c r="G113" s="332"/>
    </row>
    <row r="114" spans="2:7" ht="16.5" thickBot="1">
      <c r="B114" s="423" t="s">
        <v>790</v>
      </c>
      <c r="C114" s="332"/>
      <c r="D114" s="332"/>
      <c r="E114" s="332"/>
      <c r="F114" s="332"/>
      <c r="G114" s="332"/>
    </row>
    <row r="115" spans="2:7" ht="16.5" thickBot="1">
      <c r="B115" s="423" t="s">
        <v>780</v>
      </c>
      <c r="C115" s="332"/>
      <c r="D115" s="332"/>
      <c r="E115" s="332"/>
      <c r="F115" s="332"/>
      <c r="G115" s="332"/>
    </row>
    <row r="116" spans="2:7" ht="16.5" thickBot="1">
      <c r="B116" s="423" t="s">
        <v>772</v>
      </c>
      <c r="C116" s="332"/>
      <c r="D116" s="332"/>
      <c r="E116" s="332"/>
      <c r="F116" s="332"/>
      <c r="G116" s="332"/>
    </row>
    <row r="117" spans="2:7" ht="16.5" thickBot="1">
      <c r="B117" s="423" t="s">
        <v>773</v>
      </c>
      <c r="C117" s="332"/>
      <c r="D117" s="332"/>
      <c r="E117" s="332"/>
      <c r="F117" s="332"/>
      <c r="G117" s="332"/>
    </row>
    <row r="118" spans="2:7" ht="16.5" thickBot="1">
      <c r="B118" s="423" t="s">
        <v>774</v>
      </c>
      <c r="C118" s="332"/>
      <c r="D118" s="332"/>
      <c r="E118" s="332"/>
      <c r="F118" s="332"/>
      <c r="G118" s="332"/>
    </row>
    <row r="119" spans="2:7" ht="16.5" thickBot="1">
      <c r="B119" s="423" t="s">
        <v>775</v>
      </c>
      <c r="C119" s="332"/>
      <c r="D119" s="332"/>
      <c r="E119" s="332"/>
      <c r="F119" s="332"/>
      <c r="G119" s="332"/>
    </row>
    <row r="120" spans="2:7" ht="16.5" thickBot="1">
      <c r="B120" s="423" t="s">
        <v>776</v>
      </c>
      <c r="C120" s="332"/>
      <c r="D120" s="332"/>
      <c r="E120" s="332"/>
      <c r="F120" s="332"/>
      <c r="G120" s="332"/>
    </row>
    <row r="121" spans="2:7" ht="16.5" thickBot="1">
      <c r="B121" s="423" t="s">
        <v>777</v>
      </c>
      <c r="C121" s="332"/>
      <c r="D121" s="332"/>
      <c r="E121" s="332"/>
      <c r="F121" s="332"/>
      <c r="G121" s="332"/>
    </row>
    <row r="122" spans="2:7" ht="16.5" thickBot="1">
      <c r="B122" s="435"/>
      <c r="C122" s="332"/>
      <c r="D122" s="332"/>
      <c r="E122" s="332"/>
      <c r="F122" s="332"/>
      <c r="G122" s="332"/>
    </row>
    <row r="123" spans="2:7" ht="16.5" thickBot="1">
      <c r="B123" s="423" t="s">
        <v>791</v>
      </c>
      <c r="C123" s="332"/>
      <c r="D123" s="332"/>
      <c r="E123" s="332"/>
      <c r="F123" s="332"/>
      <c r="G123" s="332"/>
    </row>
    <row r="124" spans="2:7" ht="16.5" thickBot="1">
      <c r="B124" s="423" t="s">
        <v>780</v>
      </c>
      <c r="C124" s="332"/>
      <c r="D124" s="332"/>
      <c r="E124" s="332"/>
      <c r="F124" s="332"/>
      <c r="G124" s="332"/>
    </row>
    <row r="125" spans="2:7" ht="16.5" thickBot="1">
      <c r="B125" s="423" t="s">
        <v>772</v>
      </c>
      <c r="C125" s="332"/>
      <c r="D125" s="332"/>
      <c r="E125" s="332"/>
      <c r="F125" s="332"/>
      <c r="G125" s="332"/>
    </row>
    <row r="126" spans="2:7" ht="16.5" thickBot="1">
      <c r="B126" s="423" t="s">
        <v>773</v>
      </c>
      <c r="C126" s="332"/>
      <c r="D126" s="332"/>
      <c r="E126" s="332"/>
      <c r="F126" s="332"/>
      <c r="G126" s="332"/>
    </row>
    <row r="127" spans="2:7" ht="16.5" thickBot="1">
      <c r="B127" s="423" t="s">
        <v>774</v>
      </c>
      <c r="C127" s="332"/>
      <c r="D127" s="332"/>
      <c r="E127" s="332"/>
      <c r="F127" s="332"/>
      <c r="G127" s="332"/>
    </row>
    <row r="128" spans="2:7" ht="16.5" thickBot="1">
      <c r="B128" s="423" t="s">
        <v>775</v>
      </c>
      <c r="C128" s="332"/>
      <c r="D128" s="332"/>
      <c r="E128" s="332"/>
      <c r="F128" s="332"/>
      <c r="G128" s="332"/>
    </row>
    <row r="129" spans="2:7" ht="16.5" thickBot="1">
      <c r="B129" s="423" t="s">
        <v>792</v>
      </c>
      <c r="C129" s="332"/>
      <c r="D129" s="332"/>
      <c r="E129" s="332"/>
      <c r="F129" s="332"/>
      <c r="G129" s="332"/>
    </row>
    <row r="130" spans="2:7" ht="16.5" thickBot="1">
      <c r="B130" s="423" t="s">
        <v>777</v>
      </c>
      <c r="C130" s="332"/>
      <c r="D130" s="332"/>
      <c r="E130" s="332"/>
      <c r="F130" s="332"/>
      <c r="G130" s="332"/>
    </row>
    <row r="131" spans="2:7" ht="16.5" thickBot="1">
      <c r="B131" s="435"/>
      <c r="C131" s="332"/>
      <c r="D131" s="332"/>
      <c r="E131" s="332"/>
      <c r="F131" s="332"/>
      <c r="G131" s="332"/>
    </row>
    <row r="132" spans="2:7" ht="16.5" thickBot="1">
      <c r="B132" s="423" t="s">
        <v>793</v>
      </c>
      <c r="C132" s="332"/>
      <c r="D132" s="332"/>
      <c r="E132" s="332"/>
      <c r="F132" s="332"/>
      <c r="G132" s="332"/>
    </row>
    <row r="133" spans="2:7" ht="16.5" thickBot="1">
      <c r="B133" s="423" t="s">
        <v>780</v>
      </c>
      <c r="C133" s="332"/>
      <c r="D133" s="332"/>
      <c r="E133" s="332"/>
      <c r="F133" s="332"/>
      <c r="G133" s="332"/>
    </row>
    <row r="134" spans="2:7" ht="16.5" thickBot="1">
      <c r="B134" s="423" t="s">
        <v>772</v>
      </c>
      <c r="C134" s="332"/>
      <c r="D134" s="332"/>
      <c r="E134" s="332"/>
      <c r="F134" s="332"/>
      <c r="G134" s="332"/>
    </row>
    <row r="135" spans="2:7" ht="16.5" thickBot="1">
      <c r="B135" s="423" t="s">
        <v>773</v>
      </c>
      <c r="C135" s="332"/>
      <c r="D135" s="332"/>
      <c r="E135" s="332"/>
      <c r="F135" s="332"/>
      <c r="G135" s="332"/>
    </row>
    <row r="136" spans="2:7" ht="16.5" thickBot="1">
      <c r="B136" s="423" t="s">
        <v>774</v>
      </c>
      <c r="C136" s="332"/>
      <c r="D136" s="332"/>
      <c r="E136" s="332"/>
      <c r="F136" s="332"/>
      <c r="G136" s="332"/>
    </row>
    <row r="137" spans="2:7" ht="16.5" thickBot="1">
      <c r="B137" s="423" t="s">
        <v>775</v>
      </c>
      <c r="C137" s="332"/>
      <c r="D137" s="332"/>
      <c r="E137" s="332"/>
      <c r="F137" s="332"/>
      <c r="G137" s="332"/>
    </row>
    <row r="138" spans="2:7" ht="16.5" thickBot="1">
      <c r="B138" s="423" t="s">
        <v>776</v>
      </c>
      <c r="C138" s="332"/>
      <c r="D138" s="332"/>
      <c r="E138" s="332"/>
      <c r="F138" s="332"/>
      <c r="G138" s="332"/>
    </row>
    <row r="139" spans="2:7" ht="16.5" thickBot="1">
      <c r="B139" s="423" t="s">
        <v>777</v>
      </c>
      <c r="C139" s="332"/>
      <c r="D139" s="332"/>
      <c r="E139" s="332"/>
      <c r="F139" s="332"/>
      <c r="G139" s="332"/>
    </row>
    <row r="140" spans="2:7" ht="16.5" thickBot="1">
      <c r="B140" s="435"/>
      <c r="C140" s="332"/>
      <c r="D140" s="332"/>
      <c r="E140" s="332"/>
      <c r="F140" s="332"/>
      <c r="G140" s="332"/>
    </row>
    <row r="141" spans="2:7" ht="16.5" thickBot="1">
      <c r="B141" s="423" t="s">
        <v>794</v>
      </c>
      <c r="C141" s="332"/>
      <c r="D141" s="332"/>
      <c r="E141" s="332"/>
      <c r="F141" s="332"/>
      <c r="G141" s="332"/>
    </row>
    <row r="142" spans="2:7" ht="16.5" thickBot="1">
      <c r="B142" s="423" t="s">
        <v>780</v>
      </c>
      <c r="C142" s="332"/>
      <c r="D142" s="332"/>
      <c r="E142" s="332"/>
      <c r="F142" s="332"/>
      <c r="G142" s="332"/>
    </row>
    <row r="143" spans="2:7" ht="16.5" thickBot="1">
      <c r="B143" s="423" t="s">
        <v>772</v>
      </c>
      <c r="C143" s="332"/>
      <c r="D143" s="332"/>
      <c r="E143" s="332"/>
      <c r="F143" s="332"/>
      <c r="G143" s="332"/>
    </row>
    <row r="144" spans="2:7" ht="16.5" thickBot="1">
      <c r="B144" s="423" t="s">
        <v>773</v>
      </c>
      <c r="C144" s="332"/>
      <c r="D144" s="332"/>
      <c r="E144" s="332"/>
      <c r="F144" s="332"/>
      <c r="G144" s="332"/>
    </row>
    <row r="145" spans="2:7" ht="16.5" thickBot="1">
      <c r="B145" s="423" t="s">
        <v>774</v>
      </c>
      <c r="C145" s="332"/>
      <c r="D145" s="332"/>
      <c r="E145" s="332"/>
      <c r="F145" s="332"/>
      <c r="G145" s="332"/>
    </row>
    <row r="146" spans="2:7" ht="16.5" thickBot="1">
      <c r="B146" s="423" t="s">
        <v>775</v>
      </c>
      <c r="C146" s="332"/>
      <c r="D146" s="332"/>
      <c r="E146" s="332"/>
      <c r="F146" s="332"/>
      <c r="G146" s="332"/>
    </row>
    <row r="147" spans="2:7" ht="16.5" thickBot="1">
      <c r="B147" s="423" t="s">
        <v>776</v>
      </c>
      <c r="C147" s="332"/>
      <c r="D147" s="332"/>
      <c r="E147" s="332"/>
      <c r="F147" s="332"/>
      <c r="G147" s="332"/>
    </row>
    <row r="148" spans="2:7" ht="16.5" thickBot="1">
      <c r="B148" s="423" t="s">
        <v>777</v>
      </c>
      <c r="C148" s="332"/>
      <c r="D148" s="332"/>
      <c r="E148" s="332"/>
      <c r="F148" s="332"/>
      <c r="G148" s="332"/>
    </row>
  </sheetData>
  <mergeCells count="1">
    <mergeCell ref="B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B1:G27"/>
  <sheetViews>
    <sheetView workbookViewId="0">
      <selection activeCell="D13" sqref="D13"/>
    </sheetView>
  </sheetViews>
  <sheetFormatPr defaultRowHeight="15"/>
  <cols>
    <col min="2" max="2" width="55.7109375" bestFit="1" customWidth="1"/>
    <col min="3" max="7" width="11.42578125" customWidth="1"/>
  </cols>
  <sheetData>
    <row r="1" spans="2:7" ht="15.75">
      <c r="G1" s="417" t="s">
        <v>795</v>
      </c>
    </row>
    <row r="3" spans="2:7" ht="15.75" customHeight="1">
      <c r="B3" s="1322" t="s">
        <v>731</v>
      </c>
      <c r="C3" s="1322"/>
      <c r="D3" s="1322"/>
      <c r="E3" s="1322"/>
      <c r="F3" s="1322"/>
      <c r="G3" s="1322"/>
    </row>
    <row r="5" spans="2:7" ht="15.75">
      <c r="B5" s="419" t="s">
        <v>732</v>
      </c>
    </row>
    <row r="6" spans="2:7" ht="15.75">
      <c r="B6" s="419" t="s">
        <v>733</v>
      </c>
    </row>
    <row r="8" spans="2:7" ht="15.75" thickBot="1"/>
    <row r="9" spans="2:7" ht="16.5" thickBot="1">
      <c r="B9" s="1352" t="s">
        <v>1174</v>
      </c>
      <c r="C9" s="1353"/>
      <c r="D9" s="1353"/>
      <c r="E9" s="1353"/>
      <c r="F9" s="1353"/>
      <c r="G9" s="1354"/>
    </row>
    <row r="10" spans="2:7" ht="16.5" thickBot="1">
      <c r="B10" s="1355"/>
      <c r="C10" s="1357" t="s">
        <v>735</v>
      </c>
      <c r="D10" s="1358"/>
      <c r="E10" s="1358"/>
      <c r="F10" s="1358"/>
      <c r="G10" s="1359"/>
    </row>
    <row r="11" spans="2:7" ht="16.5" thickBot="1">
      <c r="B11" s="1356"/>
      <c r="C11" s="662" t="s">
        <v>736</v>
      </c>
      <c r="D11" s="662" t="s">
        <v>737</v>
      </c>
      <c r="E11" s="662" t="s">
        <v>738</v>
      </c>
      <c r="F11" s="662" t="s">
        <v>739</v>
      </c>
      <c r="G11" s="662" t="s">
        <v>740</v>
      </c>
    </row>
    <row r="12" spans="2:7" ht="38.25" thickBot="1">
      <c r="B12" s="663" t="s">
        <v>1175</v>
      </c>
      <c r="C12" s="664">
        <v>239</v>
      </c>
      <c r="D12" s="664">
        <v>239</v>
      </c>
      <c r="E12" s="664">
        <v>485.17</v>
      </c>
      <c r="F12" s="664">
        <v>485.17</v>
      </c>
      <c r="G12" s="664">
        <v>485.17</v>
      </c>
    </row>
    <row r="13" spans="2:7" ht="38.25" thickBot="1">
      <c r="B13" s="663" t="s">
        <v>1176</v>
      </c>
      <c r="C13" s="664">
        <v>8</v>
      </c>
      <c r="D13" s="664">
        <v>8</v>
      </c>
      <c r="E13" s="664">
        <v>22</v>
      </c>
      <c r="F13" s="664">
        <v>22</v>
      </c>
      <c r="G13" s="664">
        <v>22</v>
      </c>
    </row>
    <row r="14" spans="2:7" ht="19.5" thickBot="1">
      <c r="B14" s="663" t="s">
        <v>1177</v>
      </c>
      <c r="C14" s="664">
        <v>32</v>
      </c>
      <c r="D14" s="664">
        <v>32</v>
      </c>
      <c r="E14" s="664">
        <v>33</v>
      </c>
      <c r="F14" s="664">
        <v>47</v>
      </c>
      <c r="G14" s="664">
        <v>47</v>
      </c>
    </row>
    <row r="15" spans="2:7" ht="19.5" thickBot="1">
      <c r="B15" s="663" t="s">
        <v>1178</v>
      </c>
      <c r="C15" s="664">
        <v>62</v>
      </c>
      <c r="D15" s="664">
        <v>66</v>
      </c>
      <c r="E15" s="664">
        <v>69</v>
      </c>
      <c r="F15" s="664">
        <v>69</v>
      </c>
      <c r="G15" s="664">
        <v>74</v>
      </c>
    </row>
    <row r="16" spans="2:7" ht="38.25" thickBot="1">
      <c r="B16" s="663" t="s">
        <v>1179</v>
      </c>
      <c r="C16" s="664">
        <v>59</v>
      </c>
      <c r="D16" s="664">
        <v>59</v>
      </c>
      <c r="E16" s="664">
        <v>73</v>
      </c>
      <c r="F16" s="664">
        <v>73</v>
      </c>
      <c r="G16" s="664">
        <v>73</v>
      </c>
    </row>
    <row r="18" spans="2:7" ht="15.75" thickBot="1"/>
    <row r="19" spans="2:7" ht="16.5" thickBot="1">
      <c r="B19" s="1360" t="s">
        <v>1180</v>
      </c>
      <c r="C19" s="1361"/>
      <c r="D19" s="1361"/>
      <c r="E19" s="1361"/>
      <c r="F19" s="1361"/>
      <c r="G19" s="1362"/>
    </row>
    <row r="20" spans="2:7" ht="16.5" thickBot="1">
      <c r="B20" s="665"/>
      <c r="C20" s="664" t="s">
        <v>736</v>
      </c>
      <c r="D20" s="664" t="s">
        <v>737</v>
      </c>
      <c r="E20" s="664" t="s">
        <v>738</v>
      </c>
      <c r="F20" s="664" t="s">
        <v>739</v>
      </c>
      <c r="G20" s="664" t="s">
        <v>740</v>
      </c>
    </row>
    <row r="21" spans="2:7" ht="16.5" thickBot="1">
      <c r="B21" s="665" t="s">
        <v>796</v>
      </c>
      <c r="C21" s="664" t="s">
        <v>1181</v>
      </c>
      <c r="D21" s="664" t="s">
        <v>1182</v>
      </c>
      <c r="E21" s="664" t="s">
        <v>1183</v>
      </c>
      <c r="F21" s="664" t="s">
        <v>1184</v>
      </c>
      <c r="G21" s="664" t="s">
        <v>1185</v>
      </c>
    </row>
    <row r="22" spans="2:7" ht="16.5" thickBot="1">
      <c r="B22" s="665" t="s">
        <v>797</v>
      </c>
      <c r="C22" s="664" t="s">
        <v>1165</v>
      </c>
      <c r="D22" s="664" t="s">
        <v>1165</v>
      </c>
      <c r="E22" s="664" t="s">
        <v>1165</v>
      </c>
      <c r="F22" s="664" t="s">
        <v>1165</v>
      </c>
      <c r="G22" s="664" t="s">
        <v>1165</v>
      </c>
    </row>
    <row r="23" spans="2:7" ht="16.5" thickBot="1">
      <c r="B23" s="665" t="s">
        <v>798</v>
      </c>
      <c r="C23" s="664" t="s">
        <v>1186</v>
      </c>
      <c r="D23" s="664" t="s">
        <v>1186</v>
      </c>
      <c r="E23" s="664" t="s">
        <v>1186</v>
      </c>
      <c r="F23" s="664" t="s">
        <v>1187</v>
      </c>
      <c r="G23" s="664"/>
    </row>
    <row r="24" spans="2:7" ht="16.5" thickBot="1">
      <c r="B24" s="665" t="s">
        <v>1188</v>
      </c>
      <c r="C24" s="664" t="s">
        <v>1189</v>
      </c>
      <c r="D24" s="664" t="s">
        <v>1189</v>
      </c>
      <c r="E24" s="664" t="s">
        <v>1189</v>
      </c>
      <c r="F24" s="664" t="s">
        <v>1190</v>
      </c>
      <c r="G24" s="664"/>
    </row>
    <row r="25" spans="2:7" ht="16.5" thickBot="1">
      <c r="B25" s="665" t="s">
        <v>1191</v>
      </c>
      <c r="C25" s="664" t="s">
        <v>1165</v>
      </c>
      <c r="D25" s="664" t="s">
        <v>1165</v>
      </c>
      <c r="E25" s="664" t="s">
        <v>1165</v>
      </c>
      <c r="F25" s="664" t="s">
        <v>1165</v>
      </c>
      <c r="G25" s="664" t="s">
        <v>1165</v>
      </c>
    </row>
    <row r="26" spans="2:7" ht="16.5" thickBot="1">
      <c r="B26" s="665" t="s">
        <v>411</v>
      </c>
      <c r="C26" s="664"/>
      <c r="D26" s="664"/>
      <c r="E26" s="664"/>
      <c r="F26" s="664"/>
      <c r="G26" s="664"/>
    </row>
    <row r="27" spans="2:7" ht="16.5" thickBot="1">
      <c r="B27" s="665" t="s">
        <v>765</v>
      </c>
      <c r="C27" s="664"/>
      <c r="D27" s="664"/>
      <c r="E27" s="664"/>
      <c r="F27" s="664"/>
      <c r="G27" s="664"/>
    </row>
  </sheetData>
  <mergeCells count="5">
    <mergeCell ref="B3:G3"/>
    <mergeCell ref="B9:G9"/>
    <mergeCell ref="B10:B11"/>
    <mergeCell ref="C10:G10"/>
    <mergeCell ref="B19:G1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27.7109375" customWidth="1"/>
    <col min="4" max="4" width="10.5703125" bestFit="1" customWidth="1"/>
    <col min="5" max="5" width="10.7109375" bestFit="1" customWidth="1"/>
  </cols>
  <sheetData>
    <row r="2" spans="2:5">
      <c r="E2" s="450" t="s">
        <v>799</v>
      </c>
    </row>
    <row r="3" spans="2:5">
      <c r="B3" s="1363" t="s">
        <v>800</v>
      </c>
      <c r="C3" s="1363"/>
      <c r="D3" s="1363"/>
      <c r="E3" s="1363"/>
    </row>
    <row r="4" spans="2:5">
      <c r="B4" s="1363"/>
      <c r="C4" s="1363"/>
      <c r="D4" s="1363"/>
      <c r="E4" s="1363"/>
    </row>
    <row r="5" spans="2:5">
      <c r="B5" s="1363"/>
      <c r="C5" s="1363"/>
      <c r="D5" s="1363"/>
      <c r="E5" s="1363"/>
    </row>
    <row r="6" spans="2:5">
      <c r="B6" s="1363"/>
      <c r="C6" s="1363"/>
      <c r="D6" s="1363"/>
      <c r="E6" s="1363"/>
    </row>
    <row r="8" spans="2:5" ht="15.75" thickBot="1"/>
    <row r="9" spans="2:5" ht="16.5" thickBot="1">
      <c r="B9" s="451"/>
      <c r="C9" s="452" t="s">
        <v>801</v>
      </c>
      <c r="D9" s="453"/>
      <c r="E9" s="453"/>
    </row>
    <row r="10" spans="2:5" ht="15.75" thickBot="1">
      <c r="B10" s="449" t="s">
        <v>802</v>
      </c>
      <c r="C10" s="454" t="s">
        <v>803</v>
      </c>
      <c r="D10" s="454" t="s">
        <v>804</v>
      </c>
      <c r="E10" s="454" t="s">
        <v>805</v>
      </c>
    </row>
    <row r="11" spans="2:5" ht="16.5" thickBot="1">
      <c r="B11" s="449">
        <v>1</v>
      </c>
      <c r="C11" s="384"/>
      <c r="D11" s="384"/>
      <c r="E11" s="384"/>
    </row>
    <row r="12" spans="2:5" ht="16.5" thickBot="1">
      <c r="B12" s="449" t="s">
        <v>806</v>
      </c>
      <c r="C12" s="384"/>
      <c r="D12" s="384"/>
      <c r="E12" s="384"/>
    </row>
    <row r="13" spans="2:5" ht="16.5" thickBot="1">
      <c r="B13" s="449" t="s">
        <v>807</v>
      </c>
      <c r="C13" s="384"/>
      <c r="D13" s="384"/>
      <c r="E13" s="384"/>
    </row>
    <row r="14" spans="2:5" ht="16.5" thickBot="1">
      <c r="B14" s="386"/>
      <c r="C14" s="455" t="s">
        <v>808</v>
      </c>
      <c r="D14" s="384"/>
      <c r="E14" s="384"/>
    </row>
    <row r="15" spans="2:5" ht="15.75" thickBot="1">
      <c r="B15" s="449" t="s">
        <v>802</v>
      </c>
      <c r="C15" s="454" t="s">
        <v>803</v>
      </c>
      <c r="D15" s="454" t="s">
        <v>804</v>
      </c>
      <c r="E15" s="454" t="s">
        <v>805</v>
      </c>
    </row>
    <row r="16" spans="2:5" ht="16.5" thickBot="1">
      <c r="B16" s="449">
        <v>1</v>
      </c>
      <c r="C16" s="384"/>
      <c r="D16" s="384"/>
      <c r="E16" s="384"/>
    </row>
    <row r="17" spans="2:5" ht="16.5" thickBot="1">
      <c r="B17" s="449" t="s">
        <v>806</v>
      </c>
      <c r="C17" s="384"/>
      <c r="D17" s="384"/>
      <c r="E17" s="384"/>
    </row>
    <row r="18" spans="2:5" ht="16.5" thickBot="1">
      <c r="B18" s="449" t="s">
        <v>807</v>
      </c>
      <c r="C18" s="384"/>
      <c r="D18" s="384"/>
      <c r="E18" s="384"/>
    </row>
    <row r="19" spans="2:5" ht="16.5" thickBot="1">
      <c r="B19" s="386"/>
      <c r="C19" s="455" t="s">
        <v>809</v>
      </c>
      <c r="D19" s="384"/>
      <c r="E19" s="384"/>
    </row>
    <row r="20" spans="2:5" ht="15.75" thickBot="1">
      <c r="B20" s="449" t="s">
        <v>802</v>
      </c>
      <c r="C20" s="454" t="s">
        <v>803</v>
      </c>
      <c r="D20" s="454" t="s">
        <v>804</v>
      </c>
      <c r="E20" s="454" t="s">
        <v>805</v>
      </c>
    </row>
    <row r="21" spans="2:5" ht="16.5" thickBot="1">
      <c r="B21" s="449">
        <v>1</v>
      </c>
      <c r="C21" s="384"/>
      <c r="D21" s="384"/>
      <c r="E21" s="384"/>
    </row>
    <row r="22" spans="2:5" ht="16.5" thickBot="1">
      <c r="B22" s="449" t="s">
        <v>806</v>
      </c>
      <c r="C22" s="384"/>
      <c r="D22" s="384"/>
      <c r="E22" s="384"/>
    </row>
    <row r="23" spans="2:5" ht="16.5" thickBot="1">
      <c r="B23" s="449" t="s">
        <v>807</v>
      </c>
      <c r="C23" s="384"/>
      <c r="D23" s="384"/>
      <c r="E23" s="384"/>
    </row>
    <row r="24" spans="2:5" ht="16.5" thickBot="1">
      <c r="B24" s="386"/>
      <c r="C24" s="384"/>
      <c r="D24" s="384"/>
      <c r="E24" s="384"/>
    </row>
    <row r="25" spans="2:5" ht="16.5" thickBot="1">
      <c r="B25" s="386"/>
      <c r="C25" s="455" t="s">
        <v>810</v>
      </c>
      <c r="D25" s="384"/>
      <c r="E25" s="384"/>
    </row>
    <row r="26" spans="2:5" ht="15.75" thickBot="1">
      <c r="B26" s="449" t="s">
        <v>802</v>
      </c>
      <c r="C26" s="454" t="s">
        <v>803</v>
      </c>
      <c r="D26" s="454" t="s">
        <v>804</v>
      </c>
      <c r="E26" s="454" t="s">
        <v>805</v>
      </c>
    </row>
    <row r="27" spans="2:5" ht="16.5" thickBot="1">
      <c r="B27" s="449">
        <v>1</v>
      </c>
      <c r="C27" s="384"/>
      <c r="D27" s="384"/>
      <c r="E27" s="384"/>
    </row>
    <row r="28" spans="2:5" ht="16.5" thickBot="1">
      <c r="B28" s="449" t="s">
        <v>806</v>
      </c>
      <c r="C28" s="384"/>
      <c r="D28" s="384"/>
      <c r="E28" s="384"/>
    </row>
    <row r="29" spans="2:5" ht="16.5" thickBot="1">
      <c r="B29" s="449" t="s">
        <v>807</v>
      </c>
      <c r="C29" s="384"/>
      <c r="D29" s="384"/>
      <c r="E29" s="384"/>
    </row>
    <row r="30" spans="2:5" ht="16.5" thickBot="1">
      <c r="B30" s="386"/>
      <c r="C30" s="455" t="s">
        <v>811</v>
      </c>
      <c r="D30" s="384"/>
      <c r="E30" s="384"/>
    </row>
    <row r="31" spans="2:5" ht="15.75" thickBot="1">
      <c r="B31" s="449" t="s">
        <v>802</v>
      </c>
      <c r="C31" s="454" t="s">
        <v>812</v>
      </c>
      <c r="D31" s="454" t="s">
        <v>804</v>
      </c>
      <c r="E31" s="454" t="s">
        <v>805</v>
      </c>
    </row>
    <row r="32" spans="2:5" ht="16.5" thickBot="1">
      <c r="B32" s="449">
        <v>1</v>
      </c>
      <c r="C32" s="384"/>
      <c r="D32" s="384"/>
      <c r="E32" s="384"/>
    </row>
    <row r="33" spans="2:5" ht="16.5" thickBot="1">
      <c r="B33" s="449" t="s">
        <v>806</v>
      </c>
      <c r="C33" s="384"/>
      <c r="D33" s="384"/>
      <c r="E33" s="384"/>
    </row>
    <row r="34" spans="2:5" ht="16.5" thickBot="1">
      <c r="B34" s="449" t="s">
        <v>807</v>
      </c>
      <c r="C34" s="384"/>
      <c r="D34" s="384"/>
      <c r="E34" s="384"/>
    </row>
    <row r="35" spans="2:5" ht="16.5" thickBot="1">
      <c r="B35" s="386"/>
      <c r="C35" s="455" t="s">
        <v>813</v>
      </c>
      <c r="D35" s="384"/>
      <c r="E35" s="384"/>
    </row>
    <row r="36" spans="2:5" ht="15.75" thickBot="1">
      <c r="B36" s="449" t="s">
        <v>802</v>
      </c>
      <c r="C36" s="454" t="s">
        <v>812</v>
      </c>
      <c r="D36" s="454" t="s">
        <v>804</v>
      </c>
      <c r="E36" s="454" t="s">
        <v>805</v>
      </c>
    </row>
    <row r="37" spans="2:5" ht="16.5" thickBot="1">
      <c r="B37" s="449">
        <v>1</v>
      </c>
      <c r="C37" s="384"/>
      <c r="D37" s="384"/>
      <c r="E37" s="384"/>
    </row>
    <row r="38" spans="2:5" ht="16.5" thickBot="1">
      <c r="B38" s="449" t="s">
        <v>806</v>
      </c>
      <c r="C38" s="384"/>
      <c r="D38" s="384"/>
      <c r="E38" s="384"/>
    </row>
    <row r="39" spans="2:5" ht="16.5" thickBot="1">
      <c r="B39" s="456" t="s">
        <v>807</v>
      </c>
      <c r="C39" s="389"/>
      <c r="D39" s="389"/>
      <c r="E39" s="389"/>
    </row>
    <row r="40" spans="2:5" ht="16.5" thickBot="1">
      <c r="B40" s="435"/>
      <c r="C40" s="457" t="s">
        <v>814</v>
      </c>
      <c r="D40" s="332"/>
      <c r="E40" s="332"/>
    </row>
    <row r="41" spans="2:5" ht="15.75" thickBot="1">
      <c r="B41" s="423" t="s">
        <v>802</v>
      </c>
      <c r="C41" s="458" t="s">
        <v>812</v>
      </c>
      <c r="D41" s="458" t="s">
        <v>804</v>
      </c>
      <c r="E41" s="458" t="s">
        <v>805</v>
      </c>
    </row>
    <row r="42" spans="2:5" ht="16.5" thickBot="1">
      <c r="B42" s="423">
        <v>1</v>
      </c>
      <c r="C42" s="332"/>
      <c r="D42" s="332"/>
      <c r="E42" s="332"/>
    </row>
    <row r="43" spans="2:5" ht="16.5" thickBot="1">
      <c r="B43" s="423" t="s">
        <v>806</v>
      </c>
      <c r="C43" s="332"/>
      <c r="D43" s="332"/>
      <c r="E43" s="332"/>
    </row>
    <row r="44" spans="2:5" ht="16.5" thickBot="1">
      <c r="B44" s="423" t="s">
        <v>807</v>
      </c>
      <c r="C44" s="332"/>
      <c r="D44" s="332"/>
      <c r="E44" s="332"/>
    </row>
    <row r="45" spans="2:5" ht="16.5" thickBot="1">
      <c r="B45" s="435"/>
      <c r="C45" s="457" t="s">
        <v>815</v>
      </c>
      <c r="D45" s="332"/>
      <c r="E45" s="332"/>
    </row>
    <row r="46" spans="2:5" ht="15.75" thickBot="1">
      <c r="B46" s="423" t="s">
        <v>802</v>
      </c>
      <c r="C46" s="458" t="s">
        <v>812</v>
      </c>
      <c r="D46" s="458" t="s">
        <v>804</v>
      </c>
      <c r="E46" s="458" t="s">
        <v>805</v>
      </c>
    </row>
    <row r="47" spans="2:5" ht="16.5" thickBot="1">
      <c r="B47" s="423">
        <v>1</v>
      </c>
      <c r="C47" s="332"/>
      <c r="D47" s="332"/>
      <c r="E47" s="332"/>
    </row>
    <row r="48" spans="2:5" ht="16.5" thickBot="1">
      <c r="B48" s="423" t="s">
        <v>806</v>
      </c>
      <c r="C48" s="332"/>
      <c r="D48" s="332"/>
      <c r="E48" s="332"/>
    </row>
    <row r="49" spans="2:5" ht="16.5" thickBot="1">
      <c r="B49" s="423" t="s">
        <v>807</v>
      </c>
      <c r="C49" s="332"/>
      <c r="D49" s="332"/>
      <c r="E49" s="332"/>
    </row>
    <row r="50" spans="2:5" ht="32.25" thickBot="1">
      <c r="B50" s="435"/>
      <c r="C50" s="457" t="s">
        <v>816</v>
      </c>
      <c r="D50" s="332"/>
      <c r="E50" s="332"/>
    </row>
    <row r="51" spans="2:5" ht="15.75" thickBot="1">
      <c r="B51" s="423" t="s">
        <v>802</v>
      </c>
      <c r="C51" s="458" t="s">
        <v>812</v>
      </c>
      <c r="D51" s="458" t="s">
        <v>804</v>
      </c>
      <c r="E51" s="458" t="s">
        <v>805</v>
      </c>
    </row>
    <row r="52" spans="2:5" ht="16.5" thickBot="1">
      <c r="B52" s="423">
        <v>1</v>
      </c>
      <c r="C52" s="332"/>
      <c r="D52" s="332"/>
      <c r="E52" s="332"/>
    </row>
    <row r="53" spans="2:5" ht="16.5" thickBot="1">
      <c r="B53" s="423" t="s">
        <v>806</v>
      </c>
      <c r="C53" s="332"/>
      <c r="D53" s="332"/>
      <c r="E53" s="332"/>
    </row>
    <row r="54" spans="2:5" ht="16.5" thickBot="1">
      <c r="B54" s="423" t="s">
        <v>807</v>
      </c>
      <c r="C54" s="332"/>
      <c r="D54" s="332"/>
      <c r="E54" s="332"/>
    </row>
    <row r="56" spans="2:5">
      <c r="B56" s="1364" t="s">
        <v>817</v>
      </c>
      <c r="C56" s="1364"/>
      <c r="D56" s="1364"/>
      <c r="E56" s="1364"/>
    </row>
    <row r="57" spans="2:5">
      <c r="B57" s="1364"/>
      <c r="C57" s="1364"/>
      <c r="D57" s="1364"/>
      <c r="E57" s="1364"/>
    </row>
    <row r="59" spans="2:5">
      <c r="B59" s="1365" t="s">
        <v>818</v>
      </c>
      <c r="C59" s="1365"/>
      <c r="D59" s="1365"/>
      <c r="E59" s="1365"/>
    </row>
    <row r="60" spans="2:5">
      <c r="B60" s="1365"/>
      <c r="C60" s="1365"/>
      <c r="D60" s="1365"/>
      <c r="E60" s="1365"/>
    </row>
    <row r="61" spans="2:5">
      <c r="B61" s="1365"/>
      <c r="C61" s="1365"/>
      <c r="D61" s="1365"/>
      <c r="E61" s="1365"/>
    </row>
  </sheetData>
  <mergeCells count="3">
    <mergeCell ref="B3:E6"/>
    <mergeCell ref="B56:E57"/>
    <mergeCell ref="B59:E6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B2:E56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31" customWidth="1"/>
    <col min="4" max="5" width="13.28515625" customWidth="1"/>
  </cols>
  <sheetData>
    <row r="2" spans="2:5">
      <c r="E2" s="450" t="s">
        <v>819</v>
      </c>
    </row>
    <row r="3" spans="2:5">
      <c r="B3" s="1363" t="s">
        <v>820</v>
      </c>
      <c r="C3" s="1363"/>
      <c r="D3" s="1363"/>
      <c r="E3" s="1363"/>
    </row>
    <row r="4" spans="2:5">
      <c r="B4" s="1363"/>
      <c r="C4" s="1363"/>
      <c r="D4" s="1363"/>
      <c r="E4" s="1363"/>
    </row>
    <row r="5" spans="2:5" ht="24" customHeight="1">
      <c r="B5" s="1363"/>
      <c r="C5" s="1363"/>
      <c r="D5" s="1363"/>
      <c r="E5" s="1363"/>
    </row>
    <row r="6" spans="2:5" ht="15.75" thickBot="1"/>
    <row r="7" spans="2:5" ht="16.5" thickBot="1">
      <c r="B7" s="451"/>
      <c r="C7" s="452" t="s">
        <v>821</v>
      </c>
      <c r="D7" s="453"/>
      <c r="E7" s="453"/>
    </row>
    <row r="8" spans="2:5" ht="15.75" thickBot="1">
      <c r="B8" s="449" t="s">
        <v>802</v>
      </c>
      <c r="C8" s="454" t="s">
        <v>822</v>
      </c>
      <c r="D8" s="454" t="s">
        <v>804</v>
      </c>
      <c r="E8" s="454" t="s">
        <v>805</v>
      </c>
    </row>
    <row r="9" spans="2:5" ht="16.5" thickBot="1">
      <c r="B9" s="449">
        <v>1</v>
      </c>
      <c r="C9" s="384"/>
      <c r="D9" s="384"/>
      <c r="E9" s="384"/>
    </row>
    <row r="10" spans="2:5" ht="16.5" thickBot="1">
      <c r="B10" s="449" t="s">
        <v>806</v>
      </c>
      <c r="C10" s="384"/>
      <c r="D10" s="384"/>
      <c r="E10" s="384"/>
    </row>
    <row r="11" spans="2:5" ht="16.5" thickBot="1">
      <c r="B11" s="449" t="s">
        <v>807</v>
      </c>
      <c r="C11" s="384"/>
      <c r="D11" s="384"/>
      <c r="E11" s="384"/>
    </row>
    <row r="12" spans="2:5" ht="16.5" thickBot="1">
      <c r="B12" s="386"/>
      <c r="C12" s="455" t="s">
        <v>823</v>
      </c>
      <c r="D12" s="384"/>
      <c r="E12" s="384"/>
    </row>
    <row r="13" spans="2:5" ht="15.75" thickBot="1">
      <c r="B13" s="449" t="s">
        <v>802</v>
      </c>
      <c r="C13" s="454" t="s">
        <v>822</v>
      </c>
      <c r="D13" s="454" t="s">
        <v>804</v>
      </c>
      <c r="E13" s="454" t="s">
        <v>805</v>
      </c>
    </row>
    <row r="14" spans="2:5" ht="16.5" thickBot="1">
      <c r="B14" s="449">
        <v>1</v>
      </c>
      <c r="C14" s="384"/>
      <c r="D14" s="384"/>
      <c r="E14" s="384"/>
    </row>
    <row r="15" spans="2:5" ht="16.5" thickBot="1">
      <c r="B15" s="449" t="s">
        <v>806</v>
      </c>
      <c r="C15" s="384"/>
      <c r="D15" s="384"/>
      <c r="E15" s="384"/>
    </row>
    <row r="16" spans="2:5" ht="16.5" thickBot="1">
      <c r="B16" s="449" t="s">
        <v>807</v>
      </c>
      <c r="C16" s="384"/>
      <c r="D16" s="384"/>
      <c r="E16" s="384"/>
    </row>
    <row r="17" spans="2:5" ht="16.5" thickBot="1">
      <c r="B17" s="386"/>
      <c r="C17" s="455" t="s">
        <v>809</v>
      </c>
      <c r="D17" s="384"/>
      <c r="E17" s="384"/>
    </row>
    <row r="18" spans="2:5" ht="15.75" thickBot="1">
      <c r="B18" s="449" t="s">
        <v>802</v>
      </c>
      <c r="C18" s="454" t="s">
        <v>822</v>
      </c>
      <c r="D18" s="454" t="s">
        <v>804</v>
      </c>
      <c r="E18" s="454" t="s">
        <v>805</v>
      </c>
    </row>
    <row r="19" spans="2:5" ht="16.5" thickBot="1">
      <c r="B19" s="449">
        <v>1</v>
      </c>
      <c r="C19" s="384"/>
      <c r="D19" s="384"/>
      <c r="E19" s="384"/>
    </row>
    <row r="20" spans="2:5" ht="16.5" thickBot="1">
      <c r="B20" s="449" t="s">
        <v>806</v>
      </c>
      <c r="C20" s="384"/>
      <c r="D20" s="384"/>
      <c r="E20" s="384"/>
    </row>
    <row r="21" spans="2:5" ht="16.5" thickBot="1">
      <c r="B21" s="449" t="s">
        <v>807</v>
      </c>
      <c r="C21" s="384"/>
      <c r="D21" s="384"/>
      <c r="E21" s="384"/>
    </row>
    <row r="22" spans="2:5" ht="16.5" thickBot="1">
      <c r="B22" s="386"/>
      <c r="C22" s="384"/>
      <c r="D22" s="384"/>
      <c r="E22" s="384"/>
    </row>
    <row r="23" spans="2:5" ht="16.5" thickBot="1">
      <c r="B23" s="386"/>
      <c r="C23" s="455" t="s">
        <v>810</v>
      </c>
      <c r="D23" s="384"/>
      <c r="E23" s="384"/>
    </row>
    <row r="24" spans="2:5" ht="15.75" thickBot="1">
      <c r="B24" s="449" t="s">
        <v>802</v>
      </c>
      <c r="C24" s="454" t="s">
        <v>822</v>
      </c>
      <c r="D24" s="454" t="s">
        <v>804</v>
      </c>
      <c r="E24" s="454" t="s">
        <v>805</v>
      </c>
    </row>
    <row r="25" spans="2:5" ht="16.5" thickBot="1">
      <c r="B25" s="449">
        <v>1</v>
      </c>
      <c r="C25" s="384"/>
      <c r="D25" s="384"/>
      <c r="E25" s="384"/>
    </row>
    <row r="26" spans="2:5" ht="16.5" thickBot="1">
      <c r="B26" s="449" t="s">
        <v>806</v>
      </c>
      <c r="C26" s="384"/>
      <c r="D26" s="384"/>
      <c r="E26" s="384"/>
    </row>
    <row r="27" spans="2:5" ht="16.5" thickBot="1">
      <c r="B27" s="449" t="s">
        <v>807</v>
      </c>
      <c r="C27" s="384"/>
      <c r="D27" s="384"/>
      <c r="E27" s="384"/>
    </row>
    <row r="28" spans="2:5" ht="16.5" thickBot="1">
      <c r="B28" s="386"/>
      <c r="C28" s="404" t="s">
        <v>811</v>
      </c>
      <c r="D28" s="384"/>
      <c r="E28" s="384"/>
    </row>
    <row r="29" spans="2:5" ht="15.75" thickBot="1">
      <c r="B29" s="400" t="s">
        <v>802</v>
      </c>
      <c r="C29" s="402" t="s">
        <v>822</v>
      </c>
      <c r="D29" s="402" t="s">
        <v>804</v>
      </c>
      <c r="E29" s="402" t="s">
        <v>805</v>
      </c>
    </row>
    <row r="30" spans="2:5" ht="16.5" thickBot="1">
      <c r="B30" s="400">
        <v>1</v>
      </c>
      <c r="C30" s="384"/>
      <c r="D30" s="384"/>
      <c r="E30" s="384"/>
    </row>
    <row r="31" spans="2:5" ht="16.5" thickBot="1">
      <c r="B31" s="400" t="s">
        <v>806</v>
      </c>
      <c r="C31" s="384"/>
      <c r="D31" s="384"/>
      <c r="E31" s="384"/>
    </row>
    <row r="32" spans="2:5" ht="16.5" thickBot="1">
      <c r="B32" s="400" t="s">
        <v>807</v>
      </c>
      <c r="C32" s="384"/>
      <c r="D32" s="384"/>
      <c r="E32" s="384"/>
    </row>
    <row r="33" spans="2:5" ht="16.5" thickBot="1">
      <c r="B33" s="386"/>
      <c r="C33" s="404" t="s">
        <v>813</v>
      </c>
      <c r="D33" s="384"/>
      <c r="E33" s="384"/>
    </row>
    <row r="34" spans="2:5" ht="16.5" thickBot="1">
      <c r="B34" s="400" t="s">
        <v>802</v>
      </c>
      <c r="C34" s="402" t="s">
        <v>822</v>
      </c>
      <c r="D34" s="384"/>
      <c r="E34" s="384"/>
    </row>
    <row r="35" spans="2:5" ht="16.5" thickBot="1">
      <c r="B35" s="400">
        <v>1</v>
      </c>
      <c r="C35" s="384"/>
      <c r="D35" s="384"/>
      <c r="E35" s="384"/>
    </row>
    <row r="36" spans="2:5" ht="16.5" thickBot="1">
      <c r="B36" s="400" t="s">
        <v>806</v>
      </c>
      <c r="C36" s="384"/>
      <c r="D36" s="384"/>
      <c r="E36" s="384"/>
    </row>
    <row r="37" spans="2:5" ht="16.5" thickBot="1">
      <c r="B37" s="400" t="s">
        <v>807</v>
      </c>
      <c r="C37" s="384"/>
      <c r="D37" s="384"/>
      <c r="E37" s="384"/>
    </row>
    <row r="38" spans="2:5" ht="16.5" thickBot="1">
      <c r="B38" s="386"/>
      <c r="C38" s="384"/>
      <c r="D38" s="384"/>
      <c r="E38" s="384"/>
    </row>
    <row r="39" spans="2:5" ht="16.5" thickBot="1">
      <c r="B39" s="386"/>
      <c r="C39" s="404" t="s">
        <v>814</v>
      </c>
      <c r="D39" s="384"/>
      <c r="E39" s="384"/>
    </row>
    <row r="40" spans="2:5" ht="16.5" thickBot="1">
      <c r="B40" s="400" t="s">
        <v>802</v>
      </c>
      <c r="C40" s="402" t="s">
        <v>822</v>
      </c>
      <c r="D40" s="384"/>
      <c r="E40" s="384"/>
    </row>
    <row r="41" spans="2:5" ht="16.5" thickBot="1">
      <c r="B41" s="400">
        <v>1</v>
      </c>
      <c r="C41" s="384"/>
      <c r="D41" s="384"/>
      <c r="E41" s="384"/>
    </row>
    <row r="42" spans="2:5" ht="16.5" thickBot="1">
      <c r="B42" s="400" t="s">
        <v>806</v>
      </c>
      <c r="C42" s="384"/>
      <c r="D42" s="384"/>
      <c r="E42" s="384"/>
    </row>
    <row r="43" spans="2:5" ht="16.5" thickBot="1">
      <c r="B43" s="400" t="s">
        <v>807</v>
      </c>
      <c r="C43" s="384"/>
      <c r="D43" s="384"/>
      <c r="E43" s="384"/>
    </row>
    <row r="44" spans="2:5" ht="16.5" thickBot="1">
      <c r="B44" s="386"/>
      <c r="C44" s="404" t="s">
        <v>815</v>
      </c>
      <c r="D44" s="384"/>
      <c r="E44" s="384"/>
    </row>
    <row r="45" spans="2:5" ht="16.5" thickBot="1">
      <c r="B45" s="400" t="s">
        <v>802</v>
      </c>
      <c r="C45" s="402" t="s">
        <v>822</v>
      </c>
      <c r="D45" s="384"/>
      <c r="E45" s="384"/>
    </row>
    <row r="46" spans="2:5" ht="16.5" thickBot="1">
      <c r="B46" s="400">
        <v>1</v>
      </c>
      <c r="C46" s="384"/>
      <c r="D46" s="384"/>
      <c r="E46" s="384"/>
    </row>
    <row r="47" spans="2:5" ht="16.5" thickBot="1">
      <c r="B47" s="400" t="s">
        <v>806</v>
      </c>
      <c r="C47" s="384"/>
      <c r="D47" s="384"/>
      <c r="E47" s="384"/>
    </row>
    <row r="48" spans="2:5" ht="16.5" thickBot="1">
      <c r="B48" s="400" t="s">
        <v>807</v>
      </c>
      <c r="C48" s="384"/>
      <c r="D48" s="384"/>
      <c r="E48" s="384"/>
    </row>
    <row r="49" spans="2:5" ht="15" customHeight="1">
      <c r="B49" s="352"/>
      <c r="C49" s="459" t="s">
        <v>816</v>
      </c>
      <c r="D49" s="352"/>
      <c r="E49" s="352"/>
    </row>
    <row r="50" spans="2:5" ht="16.5" thickBot="1">
      <c r="B50" s="460" t="s">
        <v>802</v>
      </c>
      <c r="C50" s="461" t="s">
        <v>822</v>
      </c>
      <c r="D50" s="332"/>
      <c r="E50" s="332"/>
    </row>
    <row r="51" spans="2:5" ht="16.5" thickBot="1">
      <c r="B51" s="460">
        <v>1</v>
      </c>
      <c r="C51" s="332"/>
      <c r="D51" s="332"/>
      <c r="E51" s="332"/>
    </row>
    <row r="52" spans="2:5" ht="16.5" thickBot="1">
      <c r="B52" s="460" t="s">
        <v>806</v>
      </c>
      <c r="C52" s="332"/>
      <c r="D52" s="332"/>
      <c r="E52" s="332"/>
    </row>
    <row r="53" spans="2:5" ht="16.5" thickBot="1">
      <c r="B53" s="460" t="s">
        <v>807</v>
      </c>
      <c r="C53" s="332"/>
      <c r="D53" s="332"/>
      <c r="E53" s="332"/>
    </row>
    <row r="55" spans="2:5" ht="15.75" customHeight="1">
      <c r="B55" s="1366" t="s">
        <v>824</v>
      </c>
      <c r="C55" s="1366"/>
      <c r="D55" s="1366"/>
      <c r="E55" s="1366"/>
    </row>
    <row r="56" spans="2:5">
      <c r="B56" s="1366"/>
      <c r="C56" s="1366"/>
      <c r="D56" s="1366"/>
      <c r="E56" s="1366"/>
    </row>
  </sheetData>
  <mergeCells count="2">
    <mergeCell ref="B3:E5"/>
    <mergeCell ref="B55:E5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topLeftCell="A4" workbookViewId="0">
      <selection activeCell="H15" sqref="H15"/>
    </sheetView>
  </sheetViews>
  <sheetFormatPr defaultRowHeight="15"/>
  <cols>
    <col min="2" max="2" width="9.140625" style="1"/>
    <col min="3" max="3" width="39.42578125" customWidth="1"/>
    <col min="4" max="4" width="18.42578125" style="1" customWidth="1"/>
    <col min="5" max="5" width="18.42578125" customWidth="1"/>
  </cols>
  <sheetData>
    <row r="2" spans="2:5" ht="15.75">
      <c r="E2" s="417" t="s">
        <v>825</v>
      </c>
    </row>
    <row r="3" spans="2:5" ht="15.75">
      <c r="B3" s="486" t="s">
        <v>826</v>
      </c>
    </row>
    <row r="4" spans="2:5" ht="15.75" thickBot="1"/>
    <row r="5" spans="2:5" ht="32.25" thickBot="1">
      <c r="B5" s="666"/>
      <c r="C5" s="667" t="s">
        <v>1192</v>
      </c>
      <c r="D5" s="668"/>
      <c r="E5" s="667"/>
    </row>
    <row r="6" spans="2:5" ht="16.5" thickBot="1">
      <c r="B6" s="669" t="s">
        <v>1193</v>
      </c>
      <c r="C6" s="662" t="s">
        <v>1194</v>
      </c>
      <c r="D6" s="664" t="s">
        <v>1195</v>
      </c>
      <c r="E6" s="662" t="s">
        <v>1196</v>
      </c>
    </row>
    <row r="7" spans="2:5" ht="16.5" thickBot="1">
      <c r="B7" s="669">
        <v>1</v>
      </c>
      <c r="C7" s="662" t="s">
        <v>1197</v>
      </c>
      <c r="D7" s="664" t="s">
        <v>1198</v>
      </c>
      <c r="E7" s="662" t="s">
        <v>1199</v>
      </c>
    </row>
    <row r="8" spans="2:5" ht="16.5" thickBot="1">
      <c r="B8" s="669">
        <v>2</v>
      </c>
      <c r="C8" s="662" t="s">
        <v>1200</v>
      </c>
      <c r="D8" s="664" t="s">
        <v>1201</v>
      </c>
      <c r="E8" s="662" t="s">
        <v>1202</v>
      </c>
    </row>
    <row r="9" spans="2:5" ht="16.5" thickBot="1">
      <c r="B9" s="669">
        <v>3</v>
      </c>
      <c r="C9" s="662" t="s">
        <v>1203</v>
      </c>
      <c r="D9" s="664" t="s">
        <v>1204</v>
      </c>
      <c r="E9" s="662" t="s">
        <v>1205</v>
      </c>
    </row>
    <row r="10" spans="2:5" ht="16.5" thickBot="1">
      <c r="B10" s="669">
        <v>4</v>
      </c>
      <c r="C10" s="662" t="s">
        <v>1206</v>
      </c>
      <c r="D10" s="664" t="s">
        <v>1207</v>
      </c>
      <c r="E10" s="662" t="s">
        <v>1208</v>
      </c>
    </row>
    <row r="11" spans="2:5" ht="16.5" thickBot="1">
      <c r="B11" s="669">
        <v>5</v>
      </c>
      <c r="C11" s="662" t="s">
        <v>1209</v>
      </c>
      <c r="D11" s="664" t="s">
        <v>1207</v>
      </c>
      <c r="E11" s="662" t="s">
        <v>1210</v>
      </c>
    </row>
    <row r="12" spans="2:5" ht="16.5" thickBot="1">
      <c r="B12" s="669">
        <v>6</v>
      </c>
      <c r="C12" s="662" t="s">
        <v>1211</v>
      </c>
      <c r="D12" s="664" t="s">
        <v>1207</v>
      </c>
      <c r="E12" s="662" t="s">
        <v>1212</v>
      </c>
    </row>
    <row r="13" spans="2:5" ht="16.5" thickBot="1">
      <c r="B13" s="669">
        <v>7</v>
      </c>
      <c r="C13" s="662" t="s">
        <v>1213</v>
      </c>
      <c r="D13" s="664" t="s">
        <v>1207</v>
      </c>
      <c r="E13" s="662" t="s">
        <v>1214</v>
      </c>
    </row>
    <row r="14" spans="2:5" ht="16.5" thickBot="1">
      <c r="B14" s="669">
        <v>8</v>
      </c>
      <c r="C14" s="662" t="s">
        <v>1215</v>
      </c>
      <c r="D14" s="664" t="s">
        <v>1207</v>
      </c>
      <c r="E14" s="662" t="s">
        <v>1216</v>
      </c>
    </row>
    <row r="15" spans="2:5" ht="16.5" thickBot="1">
      <c r="B15" s="669">
        <v>9</v>
      </c>
      <c r="C15" s="662" t="s">
        <v>1217</v>
      </c>
      <c r="D15" s="664" t="s">
        <v>1207</v>
      </c>
      <c r="E15" s="662" t="s">
        <v>1218</v>
      </c>
    </row>
    <row r="16" spans="2:5" ht="16.5" thickBot="1">
      <c r="B16" s="669">
        <v>10</v>
      </c>
      <c r="C16" s="662" t="s">
        <v>1219</v>
      </c>
      <c r="D16" s="664" t="s">
        <v>1207</v>
      </c>
      <c r="E16" s="662" t="s">
        <v>1220</v>
      </c>
    </row>
    <row r="17" spans="2:5" ht="16.5" thickBot="1">
      <c r="B17" s="669">
        <v>11</v>
      </c>
      <c r="C17" s="662" t="s">
        <v>1221</v>
      </c>
      <c r="D17" s="664" t="s">
        <v>1207</v>
      </c>
      <c r="E17" s="662" t="s">
        <v>1222</v>
      </c>
    </row>
    <row r="18" spans="2:5" ht="16.5" thickBot="1">
      <c r="B18" s="669">
        <v>12</v>
      </c>
      <c r="C18" s="662" t="s">
        <v>1223</v>
      </c>
      <c r="D18" s="664" t="s">
        <v>1207</v>
      </c>
      <c r="E18" s="662" t="s">
        <v>1224</v>
      </c>
    </row>
    <row r="19" spans="2:5" ht="16.5" thickBot="1">
      <c r="B19" s="669">
        <v>13</v>
      </c>
      <c r="C19" s="662" t="s">
        <v>1225</v>
      </c>
      <c r="D19" s="664" t="s">
        <v>1207</v>
      </c>
      <c r="E19" s="662" t="s">
        <v>1226</v>
      </c>
    </row>
    <row r="20" spans="2:5" ht="16.5" thickBot="1">
      <c r="B20" s="669">
        <v>14</v>
      </c>
      <c r="C20" s="662" t="s">
        <v>1227</v>
      </c>
      <c r="D20" s="664" t="s">
        <v>1228</v>
      </c>
      <c r="E20" s="662" t="s">
        <v>1229</v>
      </c>
    </row>
    <row r="21" spans="2:5" ht="16.5" thickBot="1">
      <c r="B21" s="669">
        <v>15</v>
      </c>
      <c r="C21" s="670" t="s">
        <v>1230</v>
      </c>
      <c r="D21" s="664">
        <v>4</v>
      </c>
      <c r="E21" s="662" t="s">
        <v>1231</v>
      </c>
    </row>
    <row r="22" spans="2:5" ht="16.5" thickBot="1">
      <c r="B22" s="669">
        <v>16</v>
      </c>
      <c r="C22" s="670" t="s">
        <v>1232</v>
      </c>
      <c r="D22" s="664">
        <v>1</v>
      </c>
      <c r="E22" s="662" t="s">
        <v>1233</v>
      </c>
    </row>
    <row r="23" spans="2:5" ht="16.5" thickBot="1">
      <c r="B23" s="669">
        <v>17</v>
      </c>
      <c r="C23" s="670" t="s">
        <v>1234</v>
      </c>
      <c r="D23" s="664">
        <v>1</v>
      </c>
      <c r="E23" s="662" t="s">
        <v>1235</v>
      </c>
    </row>
    <row r="24" spans="2:5" ht="16.5" thickBot="1">
      <c r="B24" s="669">
        <v>18</v>
      </c>
      <c r="C24" s="670" t="s">
        <v>1236</v>
      </c>
      <c r="D24" s="664">
        <v>3</v>
      </c>
      <c r="E24" s="662" t="s">
        <v>1237</v>
      </c>
    </row>
    <row r="25" spans="2:5" ht="31.5" customHeight="1">
      <c r="B25" s="1367">
        <v>19</v>
      </c>
      <c r="C25" s="1369" t="s">
        <v>1238</v>
      </c>
      <c r="D25" s="1367">
        <v>3</v>
      </c>
      <c r="E25" s="1355" t="s">
        <v>1239</v>
      </c>
    </row>
    <row r="26" spans="2:5" ht="15.75" thickBot="1">
      <c r="B26" s="1368"/>
      <c r="C26" s="1370"/>
      <c r="D26" s="1368"/>
      <c r="E26" s="1356"/>
    </row>
    <row r="27" spans="2:5" ht="16.5" thickBot="1">
      <c r="B27" s="669">
        <v>20</v>
      </c>
      <c r="C27" s="670" t="s">
        <v>1240</v>
      </c>
      <c r="D27" s="664" t="s">
        <v>1241</v>
      </c>
      <c r="E27" s="662" t="s">
        <v>1242</v>
      </c>
    </row>
    <row r="28" spans="2:5" ht="16.5" thickBot="1">
      <c r="B28" s="669">
        <v>21</v>
      </c>
      <c r="C28" s="670" t="s">
        <v>1243</v>
      </c>
      <c r="D28" s="664">
        <v>1</v>
      </c>
      <c r="E28" s="662" t="s">
        <v>1244</v>
      </c>
    </row>
    <row r="29" spans="2:5" ht="16.5" thickBot="1">
      <c r="B29" s="669">
        <v>22</v>
      </c>
      <c r="C29" s="670" t="s">
        <v>1245</v>
      </c>
      <c r="D29" s="664">
        <v>1</v>
      </c>
      <c r="E29" s="662" t="s">
        <v>1233</v>
      </c>
    </row>
    <row r="30" spans="2:5">
      <c r="B30" s="1367">
        <v>23</v>
      </c>
      <c r="C30" s="1369" t="s">
        <v>1246</v>
      </c>
      <c r="D30" s="1367">
        <v>1</v>
      </c>
      <c r="E30" s="1355" t="s">
        <v>1247</v>
      </c>
    </row>
    <row r="31" spans="2:5" ht="15.75" thickBot="1">
      <c r="B31" s="1368"/>
      <c r="C31" s="1370"/>
      <c r="D31" s="1368"/>
      <c r="E31" s="1356"/>
    </row>
    <row r="32" spans="2:5" ht="31.5" customHeight="1">
      <c r="B32" s="1367">
        <v>24</v>
      </c>
      <c r="C32" s="1369" t="s">
        <v>1248</v>
      </c>
      <c r="D32" s="1367">
        <v>1</v>
      </c>
      <c r="E32" s="1355" t="s">
        <v>1249</v>
      </c>
    </row>
    <row r="33" spans="2:5" ht="15.75" thickBot="1">
      <c r="B33" s="1368"/>
      <c r="C33" s="1370"/>
      <c r="D33" s="1368"/>
      <c r="E33" s="1356"/>
    </row>
    <row r="34" spans="2:5" ht="16.5" thickBot="1">
      <c r="B34" s="669">
        <v>25</v>
      </c>
      <c r="C34" s="670" t="s">
        <v>1250</v>
      </c>
      <c r="D34" s="664" t="s">
        <v>1241</v>
      </c>
      <c r="E34" s="662" t="s">
        <v>1251</v>
      </c>
    </row>
    <row r="35" spans="2:5" ht="16.5" thickBot="1">
      <c r="B35" s="669">
        <v>26</v>
      </c>
      <c r="C35" s="670" t="s">
        <v>1252</v>
      </c>
      <c r="D35" s="664">
        <v>2</v>
      </c>
      <c r="E35" s="662" t="s">
        <v>1253</v>
      </c>
    </row>
    <row r="36" spans="2:5" ht="16.5" thickBot="1">
      <c r="B36" s="669">
        <v>27</v>
      </c>
      <c r="C36" s="670" t="s">
        <v>1254</v>
      </c>
      <c r="D36" s="664">
        <v>1</v>
      </c>
      <c r="E36" s="662" t="s">
        <v>1255</v>
      </c>
    </row>
    <row r="37" spans="2:5" ht="16.5" thickBot="1">
      <c r="B37" s="669">
        <v>28</v>
      </c>
      <c r="C37" s="670" t="s">
        <v>1256</v>
      </c>
      <c r="D37" s="664">
        <v>1</v>
      </c>
      <c r="E37" s="662" t="s">
        <v>1257</v>
      </c>
    </row>
    <row r="38" spans="2:5" ht="16.5" thickBot="1">
      <c r="B38" s="669">
        <v>29</v>
      </c>
      <c r="C38" s="670" t="s">
        <v>1258</v>
      </c>
      <c r="D38" s="664">
        <v>1</v>
      </c>
      <c r="E38" s="662" t="s">
        <v>1259</v>
      </c>
    </row>
    <row r="39" spans="2:5" ht="16.5" thickBot="1">
      <c r="B39" s="669">
        <v>30</v>
      </c>
      <c r="C39" s="670" t="s">
        <v>1260</v>
      </c>
      <c r="D39" s="664">
        <v>1</v>
      </c>
      <c r="E39" s="662" t="s">
        <v>1261</v>
      </c>
    </row>
    <row r="40" spans="2:5" ht="16.5" thickBot="1">
      <c r="B40" s="669">
        <v>31</v>
      </c>
      <c r="C40" s="670" t="s">
        <v>1262</v>
      </c>
      <c r="D40" s="664">
        <v>1</v>
      </c>
      <c r="E40" s="662" t="s">
        <v>1263</v>
      </c>
    </row>
    <row r="41" spans="2:5" ht="32.25" thickBot="1">
      <c r="B41" s="669">
        <v>32</v>
      </c>
      <c r="C41" s="670" t="s">
        <v>1264</v>
      </c>
      <c r="D41" s="664">
        <v>2</v>
      </c>
      <c r="E41" s="662" t="s">
        <v>1265</v>
      </c>
    </row>
    <row r="42" spans="2:5" ht="63.75" thickBot="1">
      <c r="B42" s="669">
        <v>33</v>
      </c>
      <c r="C42" s="670" t="s">
        <v>1266</v>
      </c>
      <c r="D42" s="664">
        <v>2</v>
      </c>
      <c r="E42" s="662" t="s">
        <v>1267</v>
      </c>
    </row>
    <row r="43" spans="2:5" ht="16.5" thickBot="1">
      <c r="B43" s="669">
        <v>34</v>
      </c>
      <c r="C43" s="670" t="s">
        <v>1268</v>
      </c>
      <c r="D43" s="664">
        <v>3</v>
      </c>
      <c r="E43" s="662" t="s">
        <v>1269</v>
      </c>
    </row>
    <row r="44" spans="2:5" ht="16.5" thickBot="1">
      <c r="B44" s="669">
        <v>35</v>
      </c>
      <c r="C44" s="670" t="s">
        <v>1270</v>
      </c>
      <c r="D44" s="664">
        <v>3</v>
      </c>
      <c r="E44" s="662" t="s">
        <v>1271</v>
      </c>
    </row>
    <row r="45" spans="2:5" ht="16.5" thickBot="1">
      <c r="B45" s="669">
        <v>36</v>
      </c>
      <c r="C45" s="670" t="s">
        <v>1272</v>
      </c>
      <c r="D45" s="664">
        <v>3</v>
      </c>
      <c r="E45" s="662" t="s">
        <v>1273</v>
      </c>
    </row>
    <row r="46" spans="2:5" ht="16.5" thickBot="1">
      <c r="B46" s="669">
        <v>37</v>
      </c>
      <c r="C46" s="670" t="s">
        <v>1274</v>
      </c>
      <c r="D46" s="664">
        <v>1</v>
      </c>
      <c r="E46" s="662" t="s">
        <v>1275</v>
      </c>
    </row>
    <row r="47" spans="2:5" ht="31.5">
      <c r="B47" s="1367">
        <v>38</v>
      </c>
      <c r="C47" s="671" t="s">
        <v>1276</v>
      </c>
      <c r="D47" s="1367" t="s">
        <v>1241</v>
      </c>
      <c r="E47" s="1355" t="s">
        <v>1277</v>
      </c>
    </row>
    <row r="48" spans="2:5" ht="48" thickBot="1">
      <c r="B48" s="1368"/>
      <c r="C48" s="670" t="s">
        <v>1278</v>
      </c>
      <c r="D48" s="1368"/>
      <c r="E48" s="1356"/>
    </row>
    <row r="49" spans="2:5" ht="15.75">
      <c r="B49" s="1367">
        <v>39</v>
      </c>
      <c r="C49" s="671" t="s">
        <v>1279</v>
      </c>
      <c r="D49" s="1367" t="s">
        <v>1280</v>
      </c>
      <c r="E49" s="1355" t="s">
        <v>1281</v>
      </c>
    </row>
    <row r="50" spans="2:5" ht="48" thickBot="1">
      <c r="B50" s="1368"/>
      <c r="C50" s="670" t="s">
        <v>1278</v>
      </c>
      <c r="D50" s="1368"/>
      <c r="E50" s="1356"/>
    </row>
    <row r="51" spans="2:5" ht="31.5" customHeight="1">
      <c r="B51" s="1367">
        <v>40</v>
      </c>
      <c r="C51" s="1369" t="s">
        <v>1282</v>
      </c>
      <c r="D51" s="1367" t="s">
        <v>1228</v>
      </c>
      <c r="E51" s="1355" t="s">
        <v>1283</v>
      </c>
    </row>
    <row r="52" spans="2:5" ht="15.75" thickBot="1">
      <c r="B52" s="1368"/>
      <c r="C52" s="1370"/>
      <c r="D52" s="1368"/>
      <c r="E52" s="1356"/>
    </row>
    <row r="54" spans="2:5" ht="15.75">
      <c r="B54" s="496" t="s">
        <v>827</v>
      </c>
    </row>
    <row r="55" spans="2:5" ht="15.75" thickBot="1"/>
    <row r="56" spans="2:5">
      <c r="B56" s="1371"/>
      <c r="C56" s="463" t="s">
        <v>828</v>
      </c>
      <c r="D56" s="1371"/>
      <c r="E56" s="990"/>
    </row>
    <row r="57" spans="2:5" ht="15.75" thickBot="1">
      <c r="B57" s="1372"/>
      <c r="C57" s="458" t="s">
        <v>829</v>
      </c>
      <c r="D57" s="1372"/>
      <c r="E57" s="991"/>
    </row>
    <row r="58" spans="2:5" ht="15.75" thickBot="1">
      <c r="B58" s="492" t="s">
        <v>802</v>
      </c>
      <c r="C58" s="458" t="s">
        <v>822</v>
      </c>
      <c r="D58" s="672" t="s">
        <v>804</v>
      </c>
      <c r="E58" s="458" t="s">
        <v>805</v>
      </c>
    </row>
    <row r="59" spans="2:5" ht="16.5" thickBot="1">
      <c r="B59" s="492">
        <v>1</v>
      </c>
      <c r="C59" s="332"/>
      <c r="D59" s="673"/>
      <c r="E59" s="332"/>
    </row>
    <row r="60" spans="2:5" ht="16.5" thickBot="1">
      <c r="B60" s="492">
        <v>2</v>
      </c>
      <c r="C60" s="332"/>
      <c r="D60" s="673"/>
      <c r="E60" s="332"/>
    </row>
    <row r="61" spans="2:5" ht="16.5" thickBot="1">
      <c r="B61" s="494"/>
      <c r="C61" s="332"/>
      <c r="D61" s="673"/>
      <c r="E61" s="332"/>
    </row>
  </sheetData>
  <mergeCells count="25">
    <mergeCell ref="B56:B57"/>
    <mergeCell ref="D56:D57"/>
    <mergeCell ref="E56:E57"/>
    <mergeCell ref="B49:B50"/>
    <mergeCell ref="D49:D50"/>
    <mergeCell ref="E49:E50"/>
    <mergeCell ref="B51:B52"/>
    <mergeCell ref="C51:C52"/>
    <mergeCell ref="D51:D52"/>
    <mergeCell ref="E51:E52"/>
    <mergeCell ref="B32:B33"/>
    <mergeCell ref="C32:C33"/>
    <mergeCell ref="D32:D33"/>
    <mergeCell ref="E32:E33"/>
    <mergeCell ref="B47:B48"/>
    <mergeCell ref="D47:D48"/>
    <mergeCell ref="E47:E48"/>
    <mergeCell ref="B25:B26"/>
    <mergeCell ref="C25:C26"/>
    <mergeCell ref="D25:D26"/>
    <mergeCell ref="E25:E26"/>
    <mergeCell ref="B30:B31"/>
    <mergeCell ref="C30:C31"/>
    <mergeCell ref="D30:D31"/>
    <mergeCell ref="E30:E31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B2:M22"/>
  <sheetViews>
    <sheetView topLeftCell="A13" workbookViewId="0">
      <selection activeCell="H15" sqref="H15"/>
    </sheetView>
  </sheetViews>
  <sheetFormatPr defaultRowHeight="15"/>
  <cols>
    <col min="3" max="3" width="14.7109375" bestFit="1" customWidth="1"/>
  </cols>
  <sheetData>
    <row r="2" spans="2:13" ht="15.75">
      <c r="L2" s="417" t="s">
        <v>830</v>
      </c>
    </row>
    <row r="3" spans="2:13" ht="15.75">
      <c r="B3" s="464" t="s">
        <v>831</v>
      </c>
    </row>
    <row r="4" spans="2:13" ht="15.75">
      <c r="B4" s="462" t="s">
        <v>832</v>
      </c>
    </row>
    <row r="6" spans="2:13" ht="15.75" thickBot="1"/>
    <row r="7" spans="2:13">
      <c r="B7" s="465" t="s">
        <v>833</v>
      </c>
      <c r="C7" s="466" t="s">
        <v>834</v>
      </c>
      <c r="D7" s="1373" t="s">
        <v>3</v>
      </c>
      <c r="E7" s="1374"/>
      <c r="F7" s="1377" t="s">
        <v>4</v>
      </c>
      <c r="G7" s="1378"/>
      <c r="H7" s="1381" t="s">
        <v>5</v>
      </c>
      <c r="I7" s="1378"/>
      <c r="J7" s="1381" t="s">
        <v>6</v>
      </c>
      <c r="K7" s="1378"/>
      <c r="L7" s="1381" t="s">
        <v>0</v>
      </c>
      <c r="M7" s="1378"/>
    </row>
    <row r="8" spans="2:13" ht="16.5" thickBot="1">
      <c r="B8" s="467"/>
      <c r="C8" s="468" t="s">
        <v>835</v>
      </c>
      <c r="D8" s="1375"/>
      <c r="E8" s="1376"/>
      <c r="F8" s="1379"/>
      <c r="G8" s="1380"/>
      <c r="H8" s="1382"/>
      <c r="I8" s="1380"/>
      <c r="J8" s="1382"/>
      <c r="K8" s="1380"/>
      <c r="L8" s="1382"/>
      <c r="M8" s="1380"/>
    </row>
    <row r="9" spans="2:13" ht="15.75" thickBot="1">
      <c r="B9" s="449" t="s">
        <v>449</v>
      </c>
      <c r="C9" s="454" t="s">
        <v>836</v>
      </c>
      <c r="D9" s="454" t="s">
        <v>41</v>
      </c>
      <c r="E9" s="454" t="s">
        <v>837</v>
      </c>
      <c r="F9" s="469" t="s">
        <v>41</v>
      </c>
      <c r="G9" s="469" t="s">
        <v>837</v>
      </c>
      <c r="H9" s="469" t="s">
        <v>41</v>
      </c>
      <c r="I9" s="469" t="s">
        <v>837</v>
      </c>
      <c r="J9" s="469" t="s">
        <v>41</v>
      </c>
      <c r="K9" s="469" t="s">
        <v>837</v>
      </c>
      <c r="L9" s="469" t="s">
        <v>41</v>
      </c>
      <c r="M9" s="469" t="s">
        <v>837</v>
      </c>
    </row>
    <row r="10" spans="2:13" ht="16.5" thickBot="1">
      <c r="B10" s="449">
        <v>1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</row>
    <row r="11" spans="2:13" ht="16.5" thickBot="1">
      <c r="B11" s="449">
        <v>2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</row>
    <row r="12" spans="2:13" ht="16.5" thickBot="1">
      <c r="B12" s="449">
        <v>3</v>
      </c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</row>
    <row r="13" spans="2:13" ht="16.5" thickBot="1">
      <c r="B13" s="449">
        <v>4</v>
      </c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</row>
    <row r="14" spans="2:13" ht="16.5" thickBot="1">
      <c r="B14" s="449">
        <v>5</v>
      </c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</row>
    <row r="15" spans="2:13" ht="16.5" thickBot="1">
      <c r="B15" s="449">
        <v>6</v>
      </c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</row>
    <row r="16" spans="2:13" ht="16.5" thickBot="1">
      <c r="B16" s="449">
        <v>7</v>
      </c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</row>
    <row r="17" spans="2:13" ht="16.5" thickBot="1">
      <c r="B17" s="449">
        <v>8</v>
      </c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</row>
    <row r="18" spans="2:13" ht="16.5" thickBot="1">
      <c r="B18" s="449">
        <v>9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</row>
    <row r="19" spans="2:13" ht="16.5" thickBot="1">
      <c r="B19" s="449">
        <v>10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</row>
    <row r="20" spans="2:13" ht="16.5" thickBot="1">
      <c r="B20" s="449">
        <v>11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</row>
    <row r="21" spans="2:13" ht="16.5" thickBot="1">
      <c r="B21" s="449">
        <v>12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</row>
    <row r="22" spans="2:13" ht="16.5" thickBot="1">
      <c r="B22" s="386"/>
      <c r="C22" s="454" t="s">
        <v>838</v>
      </c>
      <c r="D22" s="384"/>
      <c r="E22" s="384"/>
      <c r="F22" s="384"/>
      <c r="G22" s="384"/>
      <c r="H22" s="384"/>
      <c r="I22" s="384"/>
      <c r="J22" s="384"/>
      <c r="K22" s="384"/>
      <c r="L22" s="384"/>
      <c r="M22" s="384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J66"/>
  <sheetViews>
    <sheetView showGridLines="0" view="pageBreakPreview" topLeftCell="A28" zoomScale="106" zoomScaleSheetLayoutView="106" workbookViewId="0">
      <selection activeCell="B3" sqref="B3:J3"/>
    </sheetView>
  </sheetViews>
  <sheetFormatPr defaultRowHeight="14.25"/>
  <cols>
    <col min="1" max="1" width="9.140625" style="37"/>
    <col min="2" max="2" width="7.28515625" style="36" customWidth="1"/>
    <col min="3" max="3" width="36.5703125" style="111" customWidth="1"/>
    <col min="4" max="4" width="7.42578125" style="36" bestFit="1" customWidth="1"/>
    <col min="5" max="5" width="10.42578125" style="36" customWidth="1"/>
    <col min="6" max="10" width="11.85546875" style="111" customWidth="1"/>
    <col min="11" max="16384" width="9.140625" style="37"/>
  </cols>
  <sheetData>
    <row r="2" spans="2:10" ht="15" thickBot="1"/>
    <row r="3" spans="2:10">
      <c r="B3" s="835" t="s">
        <v>179</v>
      </c>
      <c r="C3" s="836"/>
      <c r="D3" s="836"/>
      <c r="E3" s="836"/>
      <c r="F3" s="836"/>
      <c r="G3" s="836"/>
      <c r="H3" s="836"/>
      <c r="I3" s="836"/>
      <c r="J3" s="837"/>
    </row>
    <row r="4" spans="2:10" ht="17.25" thickBot="1">
      <c r="B4" s="84"/>
      <c r="C4" s="112"/>
      <c r="D4" s="93"/>
      <c r="E4" s="93"/>
      <c r="F4" s="112"/>
      <c r="G4" s="112"/>
      <c r="H4" s="112"/>
      <c r="I4" s="112"/>
      <c r="J4" s="593"/>
    </row>
    <row r="5" spans="2:10" ht="32.25" thickBot="1">
      <c r="B5" s="100" t="s">
        <v>113</v>
      </c>
      <c r="C5" s="91" t="s">
        <v>39</v>
      </c>
      <c r="D5" s="92" t="s">
        <v>180</v>
      </c>
      <c r="E5" s="95" t="s">
        <v>181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0</v>
      </c>
    </row>
    <row r="6" spans="2:10" ht="15">
      <c r="B6" s="88">
        <v>10</v>
      </c>
      <c r="C6" s="90" t="s">
        <v>40</v>
      </c>
      <c r="D6" s="99"/>
      <c r="E6" s="94"/>
      <c r="F6" s="89"/>
      <c r="G6" s="89"/>
      <c r="H6" s="89"/>
      <c r="I6" s="89"/>
      <c r="J6" s="89"/>
    </row>
    <row r="7" spans="2:10" customFormat="1" ht="30">
      <c r="B7" s="562">
        <v>10.1</v>
      </c>
      <c r="C7" s="551" t="s">
        <v>1020</v>
      </c>
      <c r="D7" s="551"/>
      <c r="E7" s="575" t="s">
        <v>41</v>
      </c>
      <c r="F7" s="594">
        <v>2054.77</v>
      </c>
      <c r="G7" s="594">
        <v>1878.8119999999999</v>
      </c>
      <c r="H7" s="594">
        <v>1302.02</v>
      </c>
      <c r="I7" s="594">
        <v>903.84130000000005</v>
      </c>
      <c r="J7" s="681">
        <v>592.73400000000004</v>
      </c>
    </row>
    <row r="8" spans="2:10" customFormat="1" ht="15">
      <c r="B8" s="562">
        <v>10.199999999999999</v>
      </c>
      <c r="C8" s="550" t="s">
        <v>1021</v>
      </c>
      <c r="D8" s="549"/>
      <c r="E8" s="575" t="s">
        <v>41</v>
      </c>
      <c r="F8" s="594">
        <f>F7-10.68*F7/100</f>
        <v>1835.3205640000001</v>
      </c>
      <c r="G8" s="594">
        <f>G7-10.64*G7/100</f>
        <v>1678.9064031999999</v>
      </c>
      <c r="H8" s="594">
        <f>H7-11.39*H7/100</f>
        <v>1153.719922</v>
      </c>
      <c r="I8" s="594">
        <f>I7-12.75*I7/100</f>
        <v>788.60153424999999</v>
      </c>
      <c r="J8" s="681">
        <f>J7-12.57*J7/100</f>
        <v>518.22733620000008</v>
      </c>
    </row>
    <row r="9" spans="2:10" customFormat="1" ht="15">
      <c r="B9" s="562">
        <v>10.3</v>
      </c>
      <c r="C9" s="550" t="s">
        <v>1022</v>
      </c>
      <c r="D9" s="549"/>
      <c r="E9" s="575" t="s">
        <v>41</v>
      </c>
      <c r="F9" s="594" t="s">
        <v>1023</v>
      </c>
      <c r="G9" s="594">
        <v>1829.3454999999992</v>
      </c>
      <c r="H9" s="594">
        <v>1274.7827499999989</v>
      </c>
      <c r="I9" s="594">
        <v>795.40250000000026</v>
      </c>
      <c r="J9" s="681">
        <v>530.72775000000024</v>
      </c>
    </row>
    <row r="10" spans="2:10" customFormat="1" ht="15">
      <c r="B10" s="562">
        <v>11</v>
      </c>
      <c r="C10" s="550" t="s">
        <v>44</v>
      </c>
      <c r="D10" s="549"/>
      <c r="E10" s="575" t="s">
        <v>9</v>
      </c>
      <c r="F10" s="594" t="s">
        <v>1023</v>
      </c>
      <c r="G10" s="594">
        <f>86.8*313/100</f>
        <v>271.68399999999997</v>
      </c>
      <c r="H10" s="594">
        <f>64.2*313/100</f>
        <v>200.94600000000003</v>
      </c>
      <c r="I10" s="594">
        <f>62.2*313/100</f>
        <v>194.68600000000004</v>
      </c>
      <c r="J10" s="681">
        <f>52.9*188/100</f>
        <v>99.451999999999984</v>
      </c>
    </row>
    <row r="11" spans="2:10" customFormat="1" ht="30">
      <c r="B11" s="562">
        <v>12</v>
      </c>
      <c r="C11" s="551" t="s">
        <v>45</v>
      </c>
      <c r="D11" s="551"/>
      <c r="E11" s="575" t="s">
        <v>41</v>
      </c>
      <c r="F11" s="594">
        <f>F7*10.68/100</f>
        <v>219.44943599999999</v>
      </c>
      <c r="G11" s="594">
        <f>G7*10.64/100</f>
        <v>199.90559679999998</v>
      </c>
      <c r="H11" s="594">
        <f>H7*11.39/100</f>
        <v>148.30007800000001</v>
      </c>
      <c r="I11" s="594">
        <f>I7*12.75/100</f>
        <v>115.23976575</v>
      </c>
      <c r="J11" s="681">
        <f>J7*12.57/100</f>
        <v>74.506663800000013</v>
      </c>
    </row>
    <row r="12" spans="2:10" customFormat="1" ht="30">
      <c r="B12" s="562">
        <v>13</v>
      </c>
      <c r="C12" s="551" t="s">
        <v>46</v>
      </c>
      <c r="D12" s="551"/>
      <c r="E12" s="575" t="s">
        <v>41</v>
      </c>
      <c r="F12" s="594">
        <v>9.7439999999999998</v>
      </c>
      <c r="G12" s="594">
        <v>9.7449999999999992</v>
      </c>
      <c r="H12" s="594">
        <v>11.374000000000001</v>
      </c>
      <c r="I12" s="594">
        <v>11.375</v>
      </c>
      <c r="J12" s="681">
        <v>10.481</v>
      </c>
    </row>
    <row r="13" spans="2:10" customFormat="1" ht="13.5" customHeight="1">
      <c r="B13" s="682">
        <v>14</v>
      </c>
      <c r="C13" s="589" t="s">
        <v>1088</v>
      </c>
      <c r="D13" s="578"/>
      <c r="E13" s="577"/>
      <c r="F13" s="595"/>
      <c r="G13" s="595"/>
      <c r="H13" s="595"/>
      <c r="I13" s="595"/>
      <c r="J13" s="683"/>
    </row>
    <row r="14" spans="2:10" customFormat="1" ht="13.5" customHeight="1">
      <c r="B14" s="682">
        <v>14.1</v>
      </c>
      <c r="C14" s="586" t="s">
        <v>71</v>
      </c>
      <c r="D14" s="579"/>
      <c r="E14" s="577"/>
      <c r="F14" s="595">
        <f>+F16+F17</f>
        <v>1674775</v>
      </c>
      <c r="G14" s="595">
        <f>+G16+G17</f>
        <v>1504939</v>
      </c>
      <c r="H14" s="595">
        <f>+H16</f>
        <v>1061013</v>
      </c>
      <c r="I14" s="595">
        <f>+I16</f>
        <v>748090</v>
      </c>
      <c r="J14" s="683">
        <f>+J16</f>
        <v>439298</v>
      </c>
    </row>
    <row r="15" spans="2:10" customFormat="1" ht="13.5" customHeight="1">
      <c r="B15" s="682" t="s">
        <v>47</v>
      </c>
      <c r="C15" s="586" t="s">
        <v>1089</v>
      </c>
      <c r="D15" s="579"/>
      <c r="E15" s="577"/>
      <c r="F15" s="595" t="s">
        <v>1023</v>
      </c>
      <c r="G15" s="595" t="s">
        <v>1023</v>
      </c>
      <c r="H15" s="595" t="s">
        <v>1023</v>
      </c>
      <c r="I15" s="595" t="s">
        <v>1023</v>
      </c>
      <c r="J15" s="683" t="s">
        <v>1023</v>
      </c>
    </row>
    <row r="16" spans="2:10" customFormat="1" ht="13.5" customHeight="1">
      <c r="B16" s="682"/>
      <c r="C16" s="586" t="s">
        <v>1090</v>
      </c>
      <c r="D16" s="579"/>
      <c r="E16" s="577"/>
      <c r="F16" s="595">
        <v>1598926.9</v>
      </c>
      <c r="G16" s="595">
        <v>1244673.8899999999</v>
      </c>
      <c r="H16" s="595">
        <v>1061013</v>
      </c>
      <c r="I16" s="596">
        <v>748090</v>
      </c>
      <c r="J16" s="683">
        <v>439298</v>
      </c>
    </row>
    <row r="17" spans="2:10" customFormat="1" ht="13.5" customHeight="1">
      <c r="B17" s="682" t="s">
        <v>48</v>
      </c>
      <c r="C17" s="590" t="s">
        <v>1091</v>
      </c>
      <c r="D17" s="582"/>
      <c r="E17" s="577"/>
      <c r="F17" s="595">
        <v>75848.100000000006</v>
      </c>
      <c r="G17" s="595">
        <v>260265.11</v>
      </c>
      <c r="H17" s="597" t="s">
        <v>1060</v>
      </c>
      <c r="I17" s="597" t="s">
        <v>1060</v>
      </c>
      <c r="J17" s="684" t="s">
        <v>1060</v>
      </c>
    </row>
    <row r="18" spans="2:10" customFormat="1" ht="13.5" customHeight="1">
      <c r="B18" s="682" t="s">
        <v>49</v>
      </c>
      <c r="C18" s="590" t="s">
        <v>1092</v>
      </c>
      <c r="D18" s="582"/>
      <c r="E18" s="577"/>
      <c r="F18" s="595" t="s">
        <v>1023</v>
      </c>
      <c r="G18" s="595" t="s">
        <v>1023</v>
      </c>
      <c r="H18" s="595" t="s">
        <v>1023</v>
      </c>
      <c r="I18" s="595" t="s">
        <v>1023</v>
      </c>
      <c r="J18" s="683" t="s">
        <v>1023</v>
      </c>
    </row>
    <row r="19" spans="2:10" customFormat="1" ht="13.5" customHeight="1">
      <c r="B19" s="682">
        <v>14.2</v>
      </c>
      <c r="C19" s="590" t="s">
        <v>1093</v>
      </c>
      <c r="D19" s="582"/>
      <c r="E19" s="577"/>
      <c r="F19" s="595" t="s">
        <v>1023</v>
      </c>
      <c r="G19" s="595" t="s">
        <v>1023</v>
      </c>
      <c r="H19" s="595" t="s">
        <v>1023</v>
      </c>
      <c r="I19" s="595" t="s">
        <v>1023</v>
      </c>
      <c r="J19" s="683" t="s">
        <v>1023</v>
      </c>
    </row>
    <row r="20" spans="2:10" customFormat="1" ht="13.5" customHeight="1">
      <c r="B20" s="682" t="s">
        <v>50</v>
      </c>
      <c r="C20" s="590" t="s">
        <v>1094</v>
      </c>
      <c r="D20" s="582"/>
      <c r="E20" s="577" t="s">
        <v>1053</v>
      </c>
      <c r="F20" s="595">
        <v>5159</v>
      </c>
      <c r="G20" s="595">
        <v>4652</v>
      </c>
      <c r="H20" s="595">
        <v>4350</v>
      </c>
      <c r="I20" s="596">
        <v>4577</v>
      </c>
      <c r="J20" s="683">
        <v>4475</v>
      </c>
    </row>
    <row r="21" spans="2:10" customFormat="1" ht="13.5" customHeight="1">
      <c r="B21" s="682"/>
      <c r="C21" s="590" t="s">
        <v>1095</v>
      </c>
      <c r="D21" s="582"/>
      <c r="E21" s="577" t="s">
        <v>1053</v>
      </c>
      <c r="F21" s="595">
        <v>4190</v>
      </c>
      <c r="G21" s="595">
        <v>4376</v>
      </c>
      <c r="H21" s="595">
        <v>3447</v>
      </c>
      <c r="I21" s="596">
        <v>3264</v>
      </c>
      <c r="J21" s="683">
        <v>3659</v>
      </c>
    </row>
    <row r="22" spans="2:10" customFormat="1" ht="13.5" customHeight="1">
      <c r="B22" s="682"/>
      <c r="C22" s="590" t="s">
        <v>1096</v>
      </c>
      <c r="D22" s="582"/>
      <c r="E22" s="577" t="s">
        <v>1053</v>
      </c>
      <c r="F22" s="595">
        <v>3294</v>
      </c>
      <c r="G22" s="595">
        <v>3238</v>
      </c>
      <c r="H22" s="595">
        <v>3376</v>
      </c>
      <c r="I22" s="596">
        <v>3264</v>
      </c>
      <c r="J22" s="683">
        <v>3653</v>
      </c>
    </row>
    <row r="23" spans="2:10" customFormat="1" ht="13.5" customHeight="1">
      <c r="B23" s="682" t="s">
        <v>51</v>
      </c>
      <c r="C23" s="590" t="s">
        <v>1097</v>
      </c>
      <c r="D23" s="582"/>
      <c r="E23" s="577" t="s">
        <v>1053</v>
      </c>
      <c r="F23" s="595">
        <v>6342</v>
      </c>
      <c r="G23" s="595">
        <v>6322</v>
      </c>
      <c r="H23" s="598" t="s">
        <v>1060</v>
      </c>
      <c r="I23" s="598" t="s">
        <v>1060</v>
      </c>
      <c r="J23" s="684" t="s">
        <v>1060</v>
      </c>
    </row>
    <row r="24" spans="2:10" customFormat="1" ht="13.5" customHeight="1">
      <c r="B24" s="682"/>
      <c r="C24" s="590" t="s">
        <v>1098</v>
      </c>
      <c r="D24" s="582"/>
      <c r="E24" s="577" t="s">
        <v>1053</v>
      </c>
      <c r="F24" s="595">
        <v>6279</v>
      </c>
      <c r="G24" s="595">
        <v>6018</v>
      </c>
      <c r="H24" s="598" t="s">
        <v>1060</v>
      </c>
      <c r="I24" s="598" t="s">
        <v>1060</v>
      </c>
      <c r="J24" s="684" t="s">
        <v>1060</v>
      </c>
    </row>
    <row r="25" spans="2:10" customFormat="1" ht="13.5" customHeight="1">
      <c r="B25" s="682" t="s">
        <v>52</v>
      </c>
      <c r="C25" s="590" t="s">
        <v>1099</v>
      </c>
      <c r="D25" s="582"/>
      <c r="E25" s="577" t="s">
        <v>1053</v>
      </c>
      <c r="F25" s="596" t="s">
        <v>1023</v>
      </c>
      <c r="G25" s="596" t="s">
        <v>1023</v>
      </c>
      <c r="H25" s="596" t="s">
        <v>1023</v>
      </c>
      <c r="I25" s="596" t="s">
        <v>1023</v>
      </c>
      <c r="J25" s="685" t="s">
        <v>1023</v>
      </c>
    </row>
    <row r="26" spans="2:10" customFormat="1" ht="13.5" customHeight="1">
      <c r="B26" s="682"/>
      <c r="C26" s="590" t="s">
        <v>1100</v>
      </c>
      <c r="D26" s="582"/>
      <c r="E26" s="577" t="s">
        <v>1053</v>
      </c>
      <c r="F26" s="596" t="s">
        <v>1023</v>
      </c>
      <c r="G26" s="596" t="s">
        <v>1023</v>
      </c>
      <c r="H26" s="596" t="s">
        <v>1023</v>
      </c>
      <c r="I26" s="596" t="s">
        <v>1023</v>
      </c>
      <c r="J26" s="685" t="s">
        <v>1023</v>
      </c>
    </row>
    <row r="27" spans="2:10" customFormat="1" ht="13.5" customHeight="1">
      <c r="B27" s="682" t="s">
        <v>53</v>
      </c>
      <c r="C27" s="590" t="s">
        <v>1101</v>
      </c>
      <c r="D27" s="582"/>
      <c r="E27" s="577" t="s">
        <v>1053</v>
      </c>
      <c r="F27" s="596">
        <v>5285</v>
      </c>
      <c r="G27" s="596">
        <v>5105</v>
      </c>
      <c r="H27" s="595">
        <v>4350</v>
      </c>
      <c r="I27" s="596">
        <v>4577</v>
      </c>
      <c r="J27" s="683">
        <v>4475</v>
      </c>
    </row>
    <row r="28" spans="2:10" customFormat="1" ht="13.5" customHeight="1">
      <c r="B28" s="682" t="s">
        <v>54</v>
      </c>
      <c r="C28" s="590" t="s">
        <v>1102</v>
      </c>
      <c r="D28" s="582"/>
      <c r="E28" s="577" t="s">
        <v>1053</v>
      </c>
      <c r="F28" s="596">
        <v>4280</v>
      </c>
      <c r="G28" s="596">
        <v>4648</v>
      </c>
      <c r="H28" s="595">
        <v>3447</v>
      </c>
      <c r="I28" s="596">
        <v>3264</v>
      </c>
      <c r="J28" s="683">
        <v>3659</v>
      </c>
    </row>
    <row r="29" spans="2:10" customFormat="1" ht="13.5" customHeight="1">
      <c r="B29" s="682" t="s">
        <v>55</v>
      </c>
      <c r="C29" s="590" t="s">
        <v>1103</v>
      </c>
      <c r="D29" s="582"/>
      <c r="E29" s="577" t="s">
        <v>1053</v>
      </c>
      <c r="F29" s="595">
        <v>3294</v>
      </c>
      <c r="G29" s="595">
        <v>3238</v>
      </c>
      <c r="H29" s="595">
        <v>3376</v>
      </c>
      <c r="I29" s="596">
        <v>3264</v>
      </c>
      <c r="J29" s="683">
        <v>3653</v>
      </c>
    </row>
    <row r="30" spans="2:10" customFormat="1" ht="13.5" customHeight="1">
      <c r="B30" s="682">
        <v>14.3</v>
      </c>
      <c r="C30" s="591" t="s">
        <v>1104</v>
      </c>
      <c r="D30" s="583"/>
      <c r="E30" s="577"/>
      <c r="F30" s="595"/>
      <c r="G30" s="595"/>
      <c r="H30" s="595"/>
      <c r="I30" s="595"/>
      <c r="J30" s="683"/>
    </row>
    <row r="31" spans="2:10" customFormat="1" ht="13.5" customHeight="1">
      <c r="B31" s="682" t="s">
        <v>56</v>
      </c>
      <c r="C31" s="590" t="s">
        <v>1105</v>
      </c>
      <c r="D31" s="582"/>
      <c r="E31" s="581" t="s">
        <v>1106</v>
      </c>
      <c r="F31" s="596">
        <v>3073.49</v>
      </c>
      <c r="G31" s="596">
        <v>2761</v>
      </c>
      <c r="H31" s="596">
        <v>2986</v>
      </c>
      <c r="I31" s="596">
        <v>3316</v>
      </c>
      <c r="J31" s="683">
        <v>3022</v>
      </c>
    </row>
    <row r="32" spans="2:10" customFormat="1" ht="13.5" customHeight="1">
      <c r="B32" s="682" t="s">
        <v>57</v>
      </c>
      <c r="C32" s="590" t="s">
        <v>1107</v>
      </c>
      <c r="D32" s="582"/>
      <c r="E32" s="581" t="s">
        <v>1106</v>
      </c>
      <c r="F32" s="596">
        <v>6573.39</v>
      </c>
      <c r="G32" s="596">
        <v>7098.96</v>
      </c>
      <c r="H32" s="598" t="s">
        <v>1060</v>
      </c>
      <c r="I32" s="598" t="s">
        <v>1060</v>
      </c>
      <c r="J32" s="684" t="s">
        <v>1060</v>
      </c>
    </row>
    <row r="33" spans="2:10" customFormat="1" ht="13.5" customHeight="1">
      <c r="B33" s="682" t="s">
        <v>58</v>
      </c>
      <c r="C33" s="843" t="s">
        <v>1108</v>
      </c>
      <c r="D33" s="626"/>
      <c r="E33" s="838" t="s">
        <v>1106</v>
      </c>
      <c r="F33" s="838" t="s">
        <v>1023</v>
      </c>
      <c r="G33" s="838" t="s">
        <v>1023</v>
      </c>
      <c r="H33" s="838" t="s">
        <v>1023</v>
      </c>
      <c r="I33" s="838" t="s">
        <v>1023</v>
      </c>
      <c r="J33" s="852" t="s">
        <v>1023</v>
      </c>
    </row>
    <row r="34" spans="2:10" customFormat="1" ht="13.5" customHeight="1">
      <c r="B34" s="682"/>
      <c r="C34" s="844"/>
      <c r="D34" s="627"/>
      <c r="E34" s="839"/>
      <c r="F34" s="839"/>
      <c r="G34" s="839"/>
      <c r="H34" s="839"/>
      <c r="I34" s="839"/>
      <c r="J34" s="853"/>
    </row>
    <row r="35" spans="2:10" customFormat="1" ht="13.5" customHeight="1">
      <c r="B35" s="686" t="s">
        <v>59</v>
      </c>
      <c r="C35" s="584" t="s">
        <v>1109</v>
      </c>
      <c r="D35" s="584"/>
      <c r="E35" s="585" t="s">
        <v>1106</v>
      </c>
      <c r="F35" s="596">
        <v>3225.61</v>
      </c>
      <c r="G35" s="596">
        <v>3463.75</v>
      </c>
      <c r="H35" s="596">
        <v>2986</v>
      </c>
      <c r="I35" s="596">
        <v>3316</v>
      </c>
      <c r="J35" s="683">
        <v>3022</v>
      </c>
    </row>
    <row r="36" spans="2:10" customFormat="1" ht="13.5" customHeight="1">
      <c r="B36" s="840">
        <v>14.4</v>
      </c>
      <c r="C36" s="843" t="s">
        <v>1110</v>
      </c>
      <c r="D36" s="587"/>
      <c r="E36" s="838" t="s">
        <v>1111</v>
      </c>
      <c r="F36" s="855" t="s">
        <v>1112</v>
      </c>
      <c r="G36" s="856"/>
      <c r="H36" s="856"/>
      <c r="I36" s="856"/>
      <c r="J36" s="857"/>
    </row>
    <row r="37" spans="2:10" customFormat="1" ht="13.5" customHeight="1">
      <c r="B37" s="841"/>
      <c r="C37" s="809"/>
      <c r="D37" s="621"/>
      <c r="E37" s="854"/>
      <c r="F37" s="858"/>
      <c r="G37" s="859"/>
      <c r="H37" s="859"/>
      <c r="I37" s="859"/>
      <c r="J37" s="860"/>
    </row>
    <row r="38" spans="2:10" customFormat="1" ht="13.5" customHeight="1">
      <c r="B38" s="841"/>
      <c r="C38" s="809"/>
      <c r="D38" s="621"/>
      <c r="E38" s="854"/>
      <c r="F38" s="858"/>
      <c r="G38" s="859"/>
      <c r="H38" s="859"/>
      <c r="I38" s="859"/>
      <c r="J38" s="860"/>
    </row>
    <row r="39" spans="2:10" customFormat="1" ht="13.5" customHeight="1">
      <c r="B39" s="842"/>
      <c r="C39" s="810"/>
      <c r="D39" s="622"/>
      <c r="E39" s="839"/>
      <c r="F39" s="861"/>
      <c r="G39" s="862"/>
      <c r="H39" s="862"/>
      <c r="I39" s="862"/>
      <c r="J39" s="863"/>
    </row>
    <row r="40" spans="2:10" customFormat="1" ht="13.5" customHeight="1">
      <c r="B40" s="840" t="s">
        <v>60</v>
      </c>
      <c r="C40" s="808" t="s">
        <v>1113</v>
      </c>
      <c r="D40" s="620"/>
      <c r="E40" s="838" t="s">
        <v>1114</v>
      </c>
      <c r="F40" s="855" t="s">
        <v>1112</v>
      </c>
      <c r="G40" s="856"/>
      <c r="H40" s="856"/>
      <c r="I40" s="856"/>
      <c r="J40" s="857"/>
    </row>
    <row r="41" spans="2:10" customFormat="1" ht="39" customHeight="1">
      <c r="B41" s="847"/>
      <c r="C41" s="828"/>
      <c r="D41" s="623"/>
      <c r="E41" s="839"/>
      <c r="F41" s="861"/>
      <c r="G41" s="862"/>
      <c r="H41" s="862"/>
      <c r="I41" s="862"/>
      <c r="J41" s="863"/>
    </row>
    <row r="42" spans="2:10" customFormat="1" ht="17.25" customHeight="1">
      <c r="B42" s="682" t="s">
        <v>61</v>
      </c>
      <c r="C42" s="586" t="s">
        <v>1115</v>
      </c>
      <c r="D42" s="579"/>
      <c r="E42" s="577"/>
      <c r="F42" s="595" t="s">
        <v>1023</v>
      </c>
      <c r="G42" s="595" t="s">
        <v>1023</v>
      </c>
      <c r="H42" s="595" t="s">
        <v>1023</v>
      </c>
      <c r="I42" s="595" t="s">
        <v>1023</v>
      </c>
      <c r="J42" s="683" t="s">
        <v>1023</v>
      </c>
    </row>
    <row r="43" spans="2:10" customFormat="1" ht="13.5" customHeight="1">
      <c r="B43" s="840">
        <v>14.5</v>
      </c>
      <c r="C43" s="808" t="s">
        <v>1116</v>
      </c>
      <c r="D43" s="588"/>
      <c r="E43" s="577" t="s">
        <v>1051</v>
      </c>
      <c r="F43" s="864" t="s">
        <v>1069</v>
      </c>
      <c r="G43" s="865"/>
      <c r="H43" s="865"/>
      <c r="I43" s="865"/>
      <c r="J43" s="866"/>
    </row>
    <row r="44" spans="2:10" customFormat="1" ht="13.5" customHeight="1">
      <c r="B44" s="842"/>
      <c r="C44" s="810"/>
      <c r="D44" s="622"/>
      <c r="E44" s="577" t="s">
        <v>15</v>
      </c>
      <c r="F44" s="864" t="s">
        <v>1070</v>
      </c>
      <c r="G44" s="867"/>
      <c r="H44" s="867"/>
      <c r="I44" s="867"/>
      <c r="J44" s="868"/>
    </row>
    <row r="45" spans="2:10" customFormat="1" ht="27" customHeight="1">
      <c r="B45" s="682">
        <v>14.5</v>
      </c>
      <c r="C45" s="586" t="s">
        <v>1117</v>
      </c>
      <c r="D45" s="586"/>
      <c r="E45" s="577" t="s">
        <v>62</v>
      </c>
      <c r="F45" s="599">
        <v>1.8100000000000002E-2</v>
      </c>
      <c r="G45" s="599">
        <v>1.34E-2</v>
      </c>
      <c r="H45" s="599">
        <v>1.0500000000000001E-2</v>
      </c>
      <c r="I45" s="599">
        <v>7.8700000000000003E-3</v>
      </c>
      <c r="J45" s="687">
        <v>7.6E-3</v>
      </c>
    </row>
    <row r="46" spans="2:10" customFormat="1" ht="13.5" customHeight="1">
      <c r="B46" s="682" t="s">
        <v>63</v>
      </c>
      <c r="C46" s="591" t="s">
        <v>1118</v>
      </c>
      <c r="D46" s="583"/>
      <c r="E46" s="577"/>
      <c r="F46" s="595"/>
      <c r="G46" s="595"/>
      <c r="H46" s="595"/>
      <c r="I46" s="595"/>
      <c r="J46" s="683"/>
    </row>
    <row r="47" spans="2:10" customFormat="1" ht="13.5" customHeight="1">
      <c r="B47" s="682" t="s">
        <v>64</v>
      </c>
      <c r="C47" s="590" t="s">
        <v>1119</v>
      </c>
      <c r="D47" s="582"/>
      <c r="E47" s="577"/>
      <c r="F47" s="595" t="s">
        <v>1023</v>
      </c>
      <c r="G47" s="595" t="s">
        <v>1023</v>
      </c>
      <c r="H47" s="595" t="s">
        <v>1023</v>
      </c>
      <c r="I47" s="595" t="s">
        <v>1023</v>
      </c>
      <c r="J47" s="683" t="s">
        <v>1023</v>
      </c>
    </row>
    <row r="48" spans="2:10" customFormat="1" ht="13.5" customHeight="1">
      <c r="B48" s="845" t="s">
        <v>65</v>
      </c>
      <c r="C48" s="843" t="s">
        <v>1120</v>
      </c>
      <c r="D48" s="626"/>
      <c r="E48" s="805"/>
      <c r="F48" s="595" t="s">
        <v>1023</v>
      </c>
      <c r="G48" s="595" t="s">
        <v>1023</v>
      </c>
      <c r="H48" s="595" t="s">
        <v>1023</v>
      </c>
      <c r="I48" s="595" t="s">
        <v>1023</v>
      </c>
      <c r="J48" s="683" t="s">
        <v>1023</v>
      </c>
    </row>
    <row r="49" spans="2:10" customFormat="1" ht="13.5" customHeight="1">
      <c r="B49" s="846"/>
      <c r="C49" s="844"/>
      <c r="D49" s="627"/>
      <c r="E49" s="827"/>
      <c r="F49" s="595" t="s">
        <v>1023</v>
      </c>
      <c r="G49" s="595" t="s">
        <v>1023</v>
      </c>
      <c r="H49" s="595" t="s">
        <v>1023</v>
      </c>
      <c r="I49" s="595" t="s">
        <v>1023</v>
      </c>
      <c r="J49" s="683" t="s">
        <v>1023</v>
      </c>
    </row>
    <row r="50" spans="2:10" customFormat="1" ht="13.5" customHeight="1">
      <c r="B50" s="682" t="s">
        <v>66</v>
      </c>
      <c r="C50" s="590" t="s">
        <v>1121</v>
      </c>
      <c r="D50" s="582"/>
      <c r="E50" s="577"/>
      <c r="F50" s="595" t="s">
        <v>1023</v>
      </c>
      <c r="G50" s="595" t="s">
        <v>1023</v>
      </c>
      <c r="H50" s="595" t="s">
        <v>1023</v>
      </c>
      <c r="I50" s="595" t="s">
        <v>1023</v>
      </c>
      <c r="J50" s="683" t="s">
        <v>1023</v>
      </c>
    </row>
    <row r="51" spans="2:10" customFormat="1" ht="13.5" customHeight="1">
      <c r="B51" s="682" t="s">
        <v>67</v>
      </c>
      <c r="C51" s="591" t="s">
        <v>1122</v>
      </c>
      <c r="D51" s="583"/>
      <c r="E51" s="577"/>
      <c r="F51" s="595" t="s">
        <v>1023</v>
      </c>
      <c r="G51" s="595" t="s">
        <v>1023</v>
      </c>
      <c r="H51" s="595" t="s">
        <v>1023</v>
      </c>
      <c r="I51" s="595" t="s">
        <v>1023</v>
      </c>
      <c r="J51" s="683" t="s">
        <v>1023</v>
      </c>
    </row>
    <row r="52" spans="2:10" customFormat="1" ht="13.5" customHeight="1">
      <c r="B52" s="682" t="s">
        <v>68</v>
      </c>
      <c r="C52" s="590" t="s">
        <v>1119</v>
      </c>
      <c r="D52" s="582"/>
      <c r="E52" s="577"/>
      <c r="F52" s="597" t="s">
        <v>1060</v>
      </c>
      <c r="G52" s="597" t="s">
        <v>1060</v>
      </c>
      <c r="H52" s="597" t="s">
        <v>1060</v>
      </c>
      <c r="I52" s="597" t="s">
        <v>1060</v>
      </c>
      <c r="J52" s="684" t="s">
        <v>1060</v>
      </c>
    </row>
    <row r="53" spans="2:10" customFormat="1" ht="13.5" customHeight="1">
      <c r="B53" s="845" t="s">
        <v>69</v>
      </c>
      <c r="C53" s="843" t="s">
        <v>1120</v>
      </c>
      <c r="D53" s="626"/>
      <c r="E53" s="805" t="s">
        <v>837</v>
      </c>
      <c r="F53" s="848" t="s">
        <v>1060</v>
      </c>
      <c r="G53" s="848" t="s">
        <v>1060</v>
      </c>
      <c r="H53" s="848" t="s">
        <v>1060</v>
      </c>
      <c r="I53" s="805">
        <v>2.2000000000000002</v>
      </c>
      <c r="J53" s="869">
        <v>0.15</v>
      </c>
    </row>
    <row r="54" spans="2:10" customFormat="1" ht="13.5" customHeight="1">
      <c r="B54" s="846"/>
      <c r="C54" s="844"/>
      <c r="D54" s="627"/>
      <c r="E54" s="827"/>
      <c r="F54" s="827"/>
      <c r="G54" s="827"/>
      <c r="H54" s="827"/>
      <c r="I54" s="827"/>
      <c r="J54" s="870"/>
    </row>
    <row r="55" spans="2:10" customFormat="1" ht="13.5" customHeight="1">
      <c r="B55" s="682" t="s">
        <v>70</v>
      </c>
      <c r="C55" s="590" t="s">
        <v>1121</v>
      </c>
      <c r="D55" s="582"/>
      <c r="E55" s="577" t="s">
        <v>837</v>
      </c>
      <c r="F55" s="595">
        <v>1.5</v>
      </c>
      <c r="G55" s="595" t="s">
        <v>1123</v>
      </c>
      <c r="H55" s="598" t="s">
        <v>1060</v>
      </c>
      <c r="I55" s="598" t="s">
        <v>1060</v>
      </c>
      <c r="J55" s="688" t="s">
        <v>1060</v>
      </c>
    </row>
    <row r="56" spans="2:10" customFormat="1" ht="13.5" customHeight="1">
      <c r="B56" s="682">
        <v>15</v>
      </c>
      <c r="C56" s="590" t="s">
        <v>1124</v>
      </c>
      <c r="D56" s="582"/>
      <c r="E56" s="577"/>
      <c r="F56" s="595"/>
      <c r="G56" s="595"/>
      <c r="H56" s="595"/>
      <c r="I56" s="595"/>
      <c r="J56" s="683"/>
    </row>
    <row r="57" spans="2:10" customFormat="1" ht="13.5" customHeight="1">
      <c r="B57" s="682">
        <v>15.1</v>
      </c>
      <c r="C57" s="590" t="s">
        <v>71</v>
      </c>
      <c r="D57" s="582"/>
      <c r="E57" s="577"/>
      <c r="F57" s="595"/>
      <c r="G57" s="595"/>
      <c r="H57" s="595"/>
      <c r="I57" s="595"/>
      <c r="J57" s="683"/>
    </row>
    <row r="58" spans="2:10" customFormat="1" ht="13.5" customHeight="1">
      <c r="B58" s="682"/>
      <c r="C58" s="590" t="s">
        <v>1125</v>
      </c>
      <c r="D58" s="582"/>
      <c r="E58" s="577" t="s">
        <v>1052</v>
      </c>
      <c r="F58" s="595">
        <v>6749</v>
      </c>
      <c r="G58" s="595">
        <v>4263</v>
      </c>
      <c r="H58" s="595">
        <v>3753</v>
      </c>
      <c r="I58" s="596">
        <v>2901</v>
      </c>
      <c r="J58" s="683">
        <v>1087.22</v>
      </c>
    </row>
    <row r="59" spans="2:10" customFormat="1" ht="13.5" customHeight="1">
      <c r="B59" s="682"/>
      <c r="C59" s="590" t="s">
        <v>1126</v>
      </c>
      <c r="D59" s="582"/>
      <c r="E59" s="577" t="s">
        <v>1052</v>
      </c>
      <c r="F59" s="595">
        <v>0</v>
      </c>
      <c r="G59" s="595">
        <v>0</v>
      </c>
      <c r="H59" s="595">
        <v>308</v>
      </c>
      <c r="I59" s="595">
        <v>0</v>
      </c>
      <c r="J59" s="683">
        <v>0</v>
      </c>
    </row>
    <row r="60" spans="2:10" customFormat="1" ht="13.5" customHeight="1">
      <c r="B60" s="682"/>
      <c r="C60" s="590" t="s">
        <v>1127</v>
      </c>
      <c r="D60" s="582"/>
      <c r="E60" s="577" t="s">
        <v>1052</v>
      </c>
      <c r="F60" s="595">
        <v>990</v>
      </c>
      <c r="G60" s="595">
        <v>60</v>
      </c>
      <c r="H60" s="595">
        <v>160</v>
      </c>
      <c r="I60" s="595">
        <v>0</v>
      </c>
      <c r="J60" s="683">
        <v>0</v>
      </c>
    </row>
    <row r="61" spans="2:10" customFormat="1" ht="13.5" customHeight="1">
      <c r="B61" s="845">
        <v>15.2</v>
      </c>
      <c r="C61" s="808" t="s">
        <v>1128</v>
      </c>
      <c r="D61" s="620"/>
      <c r="E61" s="838" t="s">
        <v>1129</v>
      </c>
      <c r="F61" s="838">
        <v>10660</v>
      </c>
      <c r="G61" s="838">
        <v>10501</v>
      </c>
      <c r="H61" s="838">
        <v>10442</v>
      </c>
      <c r="I61" s="838">
        <v>10349.44</v>
      </c>
      <c r="J61" s="852">
        <v>10428</v>
      </c>
    </row>
    <row r="62" spans="2:10" customFormat="1" ht="13.5" customHeight="1">
      <c r="B62" s="846"/>
      <c r="C62" s="828"/>
      <c r="D62" s="623"/>
      <c r="E62" s="839"/>
      <c r="F62" s="839"/>
      <c r="G62" s="839"/>
      <c r="H62" s="839"/>
      <c r="I62" s="839"/>
      <c r="J62" s="853"/>
    </row>
    <row r="63" spans="2:10" customFormat="1" ht="13.5" customHeight="1">
      <c r="B63" s="845">
        <v>15.3</v>
      </c>
      <c r="C63" s="808" t="s">
        <v>1130</v>
      </c>
      <c r="D63" s="620"/>
      <c r="E63" s="838" t="s">
        <v>117</v>
      </c>
      <c r="F63" s="838">
        <v>52562.89</v>
      </c>
      <c r="G63" s="838">
        <v>54464.65</v>
      </c>
      <c r="H63" s="838">
        <v>57544.71</v>
      </c>
      <c r="I63" s="838">
        <v>46291.99</v>
      </c>
      <c r="J63" s="852">
        <v>34519.379999999997</v>
      </c>
    </row>
    <row r="64" spans="2:10" customFormat="1" ht="13.5" customHeight="1">
      <c r="B64" s="846"/>
      <c r="C64" s="828"/>
      <c r="D64" s="623"/>
      <c r="E64" s="839"/>
      <c r="F64" s="839"/>
      <c r="G64" s="839"/>
      <c r="H64" s="839"/>
      <c r="I64" s="839"/>
      <c r="J64" s="853"/>
    </row>
    <row r="65" spans="2:10" customFormat="1" ht="13.5" customHeight="1">
      <c r="B65" s="845">
        <v>15.4</v>
      </c>
      <c r="C65" s="808" t="s">
        <v>1131</v>
      </c>
      <c r="D65" s="620"/>
      <c r="E65" s="805" t="s">
        <v>1132</v>
      </c>
      <c r="F65" s="805" t="s">
        <v>1133</v>
      </c>
      <c r="G65" s="805" t="s">
        <v>1133</v>
      </c>
      <c r="H65" s="805" t="s">
        <v>1133</v>
      </c>
      <c r="I65" s="805" t="s">
        <v>1133</v>
      </c>
      <c r="J65" s="869" t="s">
        <v>1133</v>
      </c>
    </row>
    <row r="66" spans="2:10" customFormat="1" ht="13.5" customHeight="1" thickBot="1">
      <c r="B66" s="849"/>
      <c r="C66" s="850"/>
      <c r="D66" s="689"/>
      <c r="E66" s="851"/>
      <c r="F66" s="851"/>
      <c r="G66" s="851"/>
      <c r="H66" s="851"/>
      <c r="I66" s="851"/>
      <c r="J66" s="871"/>
    </row>
  </sheetData>
  <mergeCells count="55">
    <mergeCell ref="H65:H66"/>
    <mergeCell ref="I65:I66"/>
    <mergeCell ref="J33:J34"/>
    <mergeCell ref="E36:E39"/>
    <mergeCell ref="F36:J39"/>
    <mergeCell ref="E40:E41"/>
    <mergeCell ref="F40:J41"/>
    <mergeCell ref="F43:J43"/>
    <mergeCell ref="F44:J44"/>
    <mergeCell ref="E48:E49"/>
    <mergeCell ref="J53:J54"/>
    <mergeCell ref="J61:J62"/>
    <mergeCell ref="J63:J64"/>
    <mergeCell ref="J65:J66"/>
    <mergeCell ref="H61:H62"/>
    <mergeCell ref="I61:I62"/>
    <mergeCell ref="B65:B66"/>
    <mergeCell ref="C65:C66"/>
    <mergeCell ref="E65:E66"/>
    <mergeCell ref="F65:F66"/>
    <mergeCell ref="G61:G62"/>
    <mergeCell ref="G65:G66"/>
    <mergeCell ref="B63:B64"/>
    <mergeCell ref="C63:C64"/>
    <mergeCell ref="E63:E64"/>
    <mergeCell ref="F63:F64"/>
    <mergeCell ref="G63:G64"/>
    <mergeCell ref="H63:H64"/>
    <mergeCell ref="I63:I64"/>
    <mergeCell ref="B61:B62"/>
    <mergeCell ref="C61:C62"/>
    <mergeCell ref="E61:E62"/>
    <mergeCell ref="F61:F62"/>
    <mergeCell ref="E53:E54"/>
    <mergeCell ref="F53:F54"/>
    <mergeCell ref="G53:G54"/>
    <mergeCell ref="H53:H54"/>
    <mergeCell ref="I53:I54"/>
    <mergeCell ref="B48:B49"/>
    <mergeCell ref="C48:C49"/>
    <mergeCell ref="B53:B54"/>
    <mergeCell ref="C53:C54"/>
    <mergeCell ref="B40:B41"/>
    <mergeCell ref="C40:C41"/>
    <mergeCell ref="B43:B44"/>
    <mergeCell ref="C43:C44"/>
    <mergeCell ref="B3:J3"/>
    <mergeCell ref="H33:H34"/>
    <mergeCell ref="I33:I34"/>
    <mergeCell ref="B36:B39"/>
    <mergeCell ref="C36:C39"/>
    <mergeCell ref="C33:C34"/>
    <mergeCell ref="E33:E34"/>
    <mergeCell ref="F33:F34"/>
    <mergeCell ref="G33:G34"/>
  </mergeCells>
  <pageMargins left="0.11811023622047245" right="0.11811023622047245" top="0.74803149606299213" bottom="0.74803149606299213" header="0.31496062992125984" footer="0.31496062992125984"/>
  <pageSetup paperSize="5" scale="8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B1:M21"/>
  <sheetViews>
    <sheetView showGridLines="0" workbookViewId="0">
      <selection activeCell="H15" sqref="H15"/>
    </sheetView>
  </sheetViews>
  <sheetFormatPr defaultRowHeight="15"/>
  <cols>
    <col min="2" max="2" width="6.140625" style="1" customWidth="1"/>
    <col min="3" max="3" width="29.7109375" customWidth="1"/>
  </cols>
  <sheetData>
    <row r="1" spans="2:13" ht="15.75" thickBot="1"/>
    <row r="2" spans="2:13" ht="15.75">
      <c r="B2" s="180"/>
      <c r="C2" s="27"/>
      <c r="D2" s="27"/>
      <c r="E2" s="27"/>
      <c r="F2" s="27"/>
      <c r="G2" s="27"/>
      <c r="H2" s="27"/>
      <c r="I2" s="27"/>
      <c r="J2" s="27"/>
      <c r="K2" s="27"/>
      <c r="L2" s="470" t="s">
        <v>839</v>
      </c>
      <c r="M2" s="471"/>
    </row>
    <row r="3" spans="2:13">
      <c r="B3" s="303"/>
      <c r="C3" s="83"/>
      <c r="D3" s="83"/>
      <c r="E3" s="83"/>
      <c r="F3" s="83"/>
      <c r="G3" s="83"/>
      <c r="H3" s="83"/>
      <c r="I3" s="83"/>
      <c r="J3" s="83"/>
      <c r="K3" s="83"/>
      <c r="L3" s="83"/>
      <c r="M3" s="254"/>
    </row>
    <row r="4" spans="2:13" ht="15.75">
      <c r="B4" s="472" t="s">
        <v>840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254"/>
    </row>
    <row r="5" spans="2:13" ht="15.75">
      <c r="B5" s="472" t="s">
        <v>841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54"/>
    </row>
    <row r="6" spans="2:13" ht="15.75" thickBot="1">
      <c r="B6" s="473"/>
      <c r="C6" s="83"/>
      <c r="D6" s="83"/>
      <c r="E6" s="83"/>
      <c r="F6" s="83"/>
      <c r="G6" s="83"/>
      <c r="H6" s="83"/>
      <c r="I6" s="83"/>
      <c r="J6" s="83"/>
      <c r="K6" s="83"/>
      <c r="L6" s="83"/>
      <c r="M6" s="254"/>
    </row>
    <row r="7" spans="2:13" ht="32.25" thickBot="1">
      <c r="B7" s="474" t="s">
        <v>842</v>
      </c>
      <c r="C7" s="475" t="s">
        <v>843</v>
      </c>
      <c r="D7" s="1383" t="s">
        <v>3</v>
      </c>
      <c r="E7" s="1384"/>
      <c r="F7" s="1385" t="s">
        <v>4</v>
      </c>
      <c r="G7" s="1386"/>
      <c r="H7" s="1387" t="s">
        <v>5</v>
      </c>
      <c r="I7" s="1386"/>
      <c r="J7" s="1387" t="s">
        <v>6</v>
      </c>
      <c r="K7" s="1386"/>
      <c r="L7" s="1387" t="s">
        <v>0</v>
      </c>
      <c r="M7" s="1388"/>
    </row>
    <row r="8" spans="2:13" ht="23.25" customHeight="1" thickBot="1">
      <c r="B8" s="476"/>
      <c r="C8" s="458"/>
      <c r="D8" s="477" t="s">
        <v>41</v>
      </c>
      <c r="E8" s="477" t="s">
        <v>837</v>
      </c>
      <c r="F8" s="478" t="s">
        <v>41</v>
      </c>
      <c r="G8" s="478" t="s">
        <v>837</v>
      </c>
      <c r="H8" s="478" t="s">
        <v>41</v>
      </c>
      <c r="I8" s="478" t="s">
        <v>837</v>
      </c>
      <c r="J8" s="478" t="s">
        <v>41</v>
      </c>
      <c r="K8" s="478" t="s">
        <v>837</v>
      </c>
      <c r="L8" s="478" t="s">
        <v>41</v>
      </c>
      <c r="M8" s="479" t="s">
        <v>837</v>
      </c>
    </row>
    <row r="9" spans="2:13" ht="28.5" customHeight="1" thickBot="1">
      <c r="B9" s="476">
        <v>1</v>
      </c>
      <c r="C9" s="332"/>
      <c r="D9" s="480"/>
      <c r="E9" s="480"/>
      <c r="F9" s="480"/>
      <c r="G9" s="480"/>
      <c r="H9" s="480"/>
      <c r="I9" s="480"/>
      <c r="J9" s="480"/>
      <c r="K9" s="480"/>
      <c r="L9" s="480"/>
      <c r="M9" s="481"/>
    </row>
    <row r="10" spans="2:13" ht="28.5" customHeight="1" thickBot="1">
      <c r="B10" s="476">
        <v>2</v>
      </c>
      <c r="C10" s="332"/>
      <c r="D10" s="480"/>
      <c r="E10" s="480"/>
      <c r="F10" s="480"/>
      <c r="G10" s="480"/>
      <c r="H10" s="480"/>
      <c r="I10" s="480"/>
      <c r="J10" s="480"/>
      <c r="K10" s="480"/>
      <c r="L10" s="480"/>
      <c r="M10" s="481"/>
    </row>
    <row r="11" spans="2:13" ht="28.5" customHeight="1" thickBot="1">
      <c r="B11" s="476">
        <v>3</v>
      </c>
      <c r="C11" s="332"/>
      <c r="D11" s="480"/>
      <c r="E11" s="480"/>
      <c r="F11" s="480"/>
      <c r="G11" s="480"/>
      <c r="H11" s="480"/>
      <c r="I11" s="480"/>
      <c r="J11" s="480"/>
      <c r="K11" s="480"/>
      <c r="L11" s="480"/>
      <c r="M11" s="481"/>
    </row>
    <row r="12" spans="2:13" ht="28.5" customHeight="1" thickBot="1">
      <c r="B12" s="476">
        <v>4</v>
      </c>
      <c r="C12" s="332"/>
      <c r="D12" s="480"/>
      <c r="E12" s="480"/>
      <c r="F12" s="480"/>
      <c r="G12" s="480"/>
      <c r="H12" s="480"/>
      <c r="I12" s="480"/>
      <c r="J12" s="480"/>
      <c r="K12" s="480"/>
      <c r="L12" s="480"/>
      <c r="M12" s="481"/>
    </row>
    <row r="13" spans="2:13" ht="28.5" customHeight="1" thickBot="1">
      <c r="B13" s="476">
        <v>5</v>
      </c>
      <c r="C13" s="332"/>
      <c r="D13" s="480"/>
      <c r="E13" s="480"/>
      <c r="F13" s="480"/>
      <c r="G13" s="480"/>
      <c r="H13" s="480"/>
      <c r="I13" s="480"/>
      <c r="J13" s="480"/>
      <c r="K13" s="480"/>
      <c r="L13" s="480"/>
      <c r="M13" s="481"/>
    </row>
    <row r="14" spans="2:13" ht="28.5" customHeight="1" thickBot="1">
      <c r="B14" s="476">
        <v>6</v>
      </c>
      <c r="C14" s="332"/>
      <c r="D14" s="480"/>
      <c r="E14" s="480"/>
      <c r="F14" s="480"/>
      <c r="G14" s="480"/>
      <c r="H14" s="480"/>
      <c r="I14" s="480"/>
      <c r="J14" s="480"/>
      <c r="K14" s="480"/>
      <c r="L14" s="480"/>
      <c r="M14" s="481"/>
    </row>
    <row r="15" spans="2:13" ht="28.5" customHeight="1" thickBot="1">
      <c r="B15" s="476">
        <v>7</v>
      </c>
      <c r="C15" s="332"/>
      <c r="D15" s="480"/>
      <c r="E15" s="480"/>
      <c r="F15" s="480"/>
      <c r="G15" s="480"/>
      <c r="H15" s="480"/>
      <c r="I15" s="480"/>
      <c r="J15" s="480"/>
      <c r="K15" s="480"/>
      <c r="L15" s="480"/>
      <c r="M15" s="481"/>
    </row>
    <row r="16" spans="2:13" ht="28.5" customHeight="1" thickBot="1">
      <c r="B16" s="476">
        <v>8</v>
      </c>
      <c r="C16" s="332"/>
      <c r="D16" s="480"/>
      <c r="E16" s="480"/>
      <c r="F16" s="480"/>
      <c r="G16" s="480"/>
      <c r="H16" s="480"/>
      <c r="I16" s="480"/>
      <c r="J16" s="480"/>
      <c r="K16" s="480"/>
      <c r="L16" s="480"/>
      <c r="M16" s="481"/>
    </row>
    <row r="17" spans="2:13" ht="28.5" customHeight="1" thickBot="1">
      <c r="B17" s="476">
        <v>9</v>
      </c>
      <c r="C17" s="332"/>
      <c r="D17" s="480"/>
      <c r="E17" s="480"/>
      <c r="F17" s="480"/>
      <c r="G17" s="480"/>
      <c r="H17" s="480"/>
      <c r="I17" s="480"/>
      <c r="J17" s="480"/>
      <c r="K17" s="480"/>
      <c r="L17" s="480"/>
      <c r="M17" s="481"/>
    </row>
    <row r="18" spans="2:13" ht="28.5" customHeight="1" thickBot="1">
      <c r="B18" s="476">
        <v>10</v>
      </c>
      <c r="C18" s="332"/>
      <c r="D18" s="480"/>
      <c r="E18" s="480"/>
      <c r="F18" s="480"/>
      <c r="G18" s="480"/>
      <c r="H18" s="480"/>
      <c r="I18" s="480"/>
      <c r="J18" s="480"/>
      <c r="K18" s="480"/>
      <c r="L18" s="480"/>
      <c r="M18" s="481"/>
    </row>
    <row r="19" spans="2:13" ht="28.5" customHeight="1" thickBot="1">
      <c r="B19" s="476">
        <v>11</v>
      </c>
      <c r="C19" s="332"/>
      <c r="D19" s="480"/>
      <c r="E19" s="480"/>
      <c r="F19" s="480"/>
      <c r="G19" s="480"/>
      <c r="H19" s="480"/>
      <c r="I19" s="480"/>
      <c r="J19" s="480"/>
      <c r="K19" s="480"/>
      <c r="L19" s="480"/>
      <c r="M19" s="481"/>
    </row>
    <row r="20" spans="2:13" ht="28.5" customHeight="1" thickBot="1">
      <c r="B20" s="476">
        <v>12</v>
      </c>
      <c r="C20" s="332"/>
      <c r="D20" s="480"/>
      <c r="E20" s="480"/>
      <c r="F20" s="480"/>
      <c r="G20" s="480"/>
      <c r="H20" s="480"/>
      <c r="I20" s="480"/>
      <c r="J20" s="480"/>
      <c r="K20" s="480"/>
      <c r="L20" s="480"/>
      <c r="M20" s="481"/>
    </row>
    <row r="21" spans="2:13" ht="28.5" customHeight="1" thickBot="1">
      <c r="B21" s="482"/>
      <c r="C21" s="483" t="s">
        <v>838</v>
      </c>
      <c r="D21" s="484"/>
      <c r="E21" s="484"/>
      <c r="F21" s="484"/>
      <c r="G21" s="484"/>
      <c r="H21" s="484"/>
      <c r="I21" s="484"/>
      <c r="J21" s="484"/>
      <c r="K21" s="484"/>
      <c r="L21" s="484"/>
      <c r="M21" s="485"/>
    </row>
  </sheetData>
  <mergeCells count="5">
    <mergeCell ref="D7:E7"/>
    <mergeCell ref="F7:G7"/>
    <mergeCell ref="H7:I7"/>
    <mergeCell ref="J7:K7"/>
    <mergeCell ref="L7:M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B3:M22"/>
  <sheetViews>
    <sheetView topLeftCell="A10" workbookViewId="0">
      <selection activeCell="H15" sqref="H15"/>
    </sheetView>
  </sheetViews>
  <sheetFormatPr defaultRowHeight="15"/>
  <cols>
    <col min="2" max="2" width="9.140625" style="1"/>
    <col min="3" max="3" width="16.28515625" customWidth="1"/>
  </cols>
  <sheetData>
    <row r="3" spans="2:13" ht="15.75">
      <c r="M3" s="417" t="s">
        <v>844</v>
      </c>
    </row>
    <row r="4" spans="2:13" ht="15.75">
      <c r="B4" s="486" t="s">
        <v>840</v>
      </c>
    </row>
    <row r="5" spans="2:13" ht="15.75">
      <c r="B5" s="486" t="s">
        <v>841</v>
      </c>
    </row>
    <row r="6" spans="2:13" ht="15.75" thickBot="1">
      <c r="B6" s="487"/>
    </row>
    <row r="7" spans="2:13">
      <c r="B7" s="488" t="s">
        <v>833</v>
      </c>
      <c r="C7" s="489" t="s">
        <v>834</v>
      </c>
      <c r="D7" s="1389" t="s">
        <v>3</v>
      </c>
      <c r="E7" s="1390"/>
      <c r="F7" s="1393" t="s">
        <v>4</v>
      </c>
      <c r="G7" s="1394"/>
      <c r="H7" s="1397" t="s">
        <v>5</v>
      </c>
      <c r="I7" s="1394"/>
      <c r="J7" s="1397" t="s">
        <v>6</v>
      </c>
      <c r="K7" s="1394"/>
      <c r="L7" s="1397" t="s">
        <v>0</v>
      </c>
      <c r="M7" s="1394"/>
    </row>
    <row r="8" spans="2:13" ht="16.5" thickBot="1">
      <c r="B8" s="490"/>
      <c r="C8" s="491" t="s">
        <v>835</v>
      </c>
      <c r="D8" s="1391"/>
      <c r="E8" s="1392"/>
      <c r="F8" s="1395"/>
      <c r="G8" s="1396"/>
      <c r="H8" s="1398"/>
      <c r="I8" s="1396"/>
      <c r="J8" s="1398"/>
      <c r="K8" s="1396"/>
      <c r="L8" s="1398"/>
      <c r="M8" s="1396"/>
    </row>
    <row r="9" spans="2:13" ht="15.75" thickBot="1">
      <c r="B9" s="492" t="s">
        <v>449</v>
      </c>
      <c r="C9" s="458" t="s">
        <v>845</v>
      </c>
      <c r="D9" s="458" t="s">
        <v>41</v>
      </c>
      <c r="E9" s="458" t="s">
        <v>837</v>
      </c>
      <c r="F9" s="493" t="s">
        <v>41</v>
      </c>
      <c r="G9" s="493" t="s">
        <v>837</v>
      </c>
      <c r="H9" s="493" t="s">
        <v>41</v>
      </c>
      <c r="I9" s="493" t="s">
        <v>837</v>
      </c>
      <c r="J9" s="493" t="s">
        <v>41</v>
      </c>
      <c r="K9" s="493" t="s">
        <v>837</v>
      </c>
      <c r="L9" s="493" t="s">
        <v>41</v>
      </c>
      <c r="M9" s="493" t="s">
        <v>837</v>
      </c>
    </row>
    <row r="10" spans="2:13" ht="16.5" thickBot="1">
      <c r="B10" s="492">
        <v>1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</row>
    <row r="11" spans="2:13" ht="16.5" thickBot="1">
      <c r="B11" s="492">
        <v>2</v>
      </c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</row>
    <row r="12" spans="2:13" ht="16.5" thickBot="1">
      <c r="B12" s="492">
        <v>3</v>
      </c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</row>
    <row r="13" spans="2:13" ht="16.5" thickBot="1">
      <c r="B13" s="492">
        <v>4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</row>
    <row r="14" spans="2:13" ht="16.5" thickBot="1">
      <c r="B14" s="492">
        <v>5</v>
      </c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</row>
    <row r="15" spans="2:13" ht="16.5" thickBot="1">
      <c r="B15" s="492">
        <v>6</v>
      </c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</row>
    <row r="16" spans="2:13" ht="16.5" thickBot="1">
      <c r="B16" s="492">
        <v>7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</row>
    <row r="17" spans="2:13" ht="16.5" thickBot="1">
      <c r="B17" s="492">
        <v>8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2:13" ht="16.5" thickBot="1">
      <c r="B18" s="492">
        <v>9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</row>
    <row r="19" spans="2:13" ht="16.5" thickBot="1">
      <c r="B19" s="492">
        <v>10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</row>
    <row r="20" spans="2:13" ht="16.5" thickBot="1">
      <c r="B20" s="492">
        <v>11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</row>
    <row r="21" spans="2:13" ht="16.5" thickBot="1">
      <c r="B21" s="492">
        <v>12</v>
      </c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</row>
    <row r="22" spans="2:13" ht="16.5" thickBot="1">
      <c r="B22" s="494"/>
      <c r="C22" s="458" t="s">
        <v>838</v>
      </c>
      <c r="D22" s="332"/>
      <c r="E22" s="332"/>
      <c r="F22" s="332"/>
      <c r="G22" s="332"/>
      <c r="H22" s="332"/>
      <c r="I22" s="332"/>
      <c r="J22" s="332"/>
      <c r="K22" s="332"/>
      <c r="L22" s="332"/>
      <c r="M22" s="332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</sheetPr>
  <dimension ref="B1:H15"/>
  <sheetViews>
    <sheetView workbookViewId="0">
      <selection activeCell="H8" sqref="H8"/>
    </sheetView>
  </sheetViews>
  <sheetFormatPr defaultRowHeight="15"/>
  <cols>
    <col min="2" max="2" width="9.140625" style="1"/>
    <col min="3" max="3" width="16.5703125" customWidth="1"/>
    <col min="4" max="8" width="11.140625" customWidth="1"/>
  </cols>
  <sheetData>
    <row r="1" spans="2:8" ht="15.75">
      <c r="H1" s="462" t="s">
        <v>846</v>
      </c>
    </row>
    <row r="2" spans="2:8" ht="15.75">
      <c r="B2" s="462" t="s">
        <v>847</v>
      </c>
    </row>
    <row r="3" spans="2:8" ht="15.75">
      <c r="B3" s="495" t="s">
        <v>848</v>
      </c>
    </row>
    <row r="4" spans="2:8" ht="15.75" thickBot="1"/>
    <row r="5" spans="2:8" ht="15.75">
      <c r="B5" s="1400" t="s">
        <v>113</v>
      </c>
      <c r="C5" s="616" t="s">
        <v>835</v>
      </c>
      <c r="D5" s="1402" t="s">
        <v>3</v>
      </c>
      <c r="E5" s="1402" t="s">
        <v>4</v>
      </c>
      <c r="F5" s="1402" t="s">
        <v>5</v>
      </c>
      <c r="G5" s="1402" t="s">
        <v>6</v>
      </c>
      <c r="H5" s="1402" t="s">
        <v>0</v>
      </c>
    </row>
    <row r="6" spans="2:8" ht="16.5" thickBot="1">
      <c r="B6" s="1401"/>
      <c r="C6" s="457" t="s">
        <v>395</v>
      </c>
      <c r="D6" s="1403"/>
      <c r="E6" s="1403"/>
      <c r="F6" s="1403"/>
      <c r="G6" s="1403"/>
      <c r="H6" s="1403"/>
    </row>
    <row r="7" spans="2:8" ht="16.5" thickBot="1">
      <c r="B7" s="492">
        <v>1</v>
      </c>
      <c r="C7" s="458" t="s">
        <v>849</v>
      </c>
      <c r="D7" s="332"/>
      <c r="E7" s="332"/>
      <c r="F7" s="674">
        <v>0.97640000000000005</v>
      </c>
      <c r="G7" s="674">
        <v>0.99019999999999997</v>
      </c>
      <c r="H7" s="674">
        <v>0.99150000000000005</v>
      </c>
    </row>
    <row r="8" spans="2:8" ht="16.5" thickBot="1">
      <c r="B8" s="492">
        <v>2</v>
      </c>
      <c r="C8" s="458" t="s">
        <v>741</v>
      </c>
      <c r="D8" s="332"/>
      <c r="E8" s="332"/>
      <c r="F8" s="332"/>
      <c r="G8" s="332"/>
      <c r="H8" s="332"/>
    </row>
    <row r="9" spans="2:8" ht="16.5" thickBot="1">
      <c r="B9" s="492">
        <v>3</v>
      </c>
      <c r="C9" s="458" t="s">
        <v>811</v>
      </c>
      <c r="D9" s="332"/>
      <c r="E9" s="332"/>
      <c r="F9" s="332"/>
      <c r="G9" s="332"/>
      <c r="H9" s="332"/>
    </row>
    <row r="10" spans="2:8" ht="15.75">
      <c r="B10" s="496" t="s">
        <v>199</v>
      </c>
    </row>
    <row r="11" spans="2:8" ht="15.75">
      <c r="B11" s="497"/>
    </row>
    <row r="12" spans="2:8" ht="48" customHeight="1">
      <c r="B12" s="1366" t="s">
        <v>850</v>
      </c>
      <c r="C12" s="1366"/>
      <c r="D12" s="1366"/>
      <c r="E12" s="1366"/>
      <c r="F12" s="1366"/>
      <c r="G12" s="1366"/>
      <c r="H12" s="1366"/>
    </row>
    <row r="13" spans="2:8" ht="18">
      <c r="B13" s="498"/>
    </row>
    <row r="14" spans="2:8" ht="53.25" customHeight="1">
      <c r="B14" s="1399" t="s">
        <v>851</v>
      </c>
      <c r="C14" s="1399"/>
      <c r="D14" s="1399"/>
      <c r="E14" s="1399"/>
      <c r="F14" s="1399"/>
      <c r="G14" s="1399"/>
      <c r="H14" s="1399"/>
    </row>
    <row r="15" spans="2:8">
      <c r="B15" s="499"/>
    </row>
  </sheetData>
  <mergeCells count="8">
    <mergeCell ref="B12:H12"/>
    <mergeCell ref="B14:H14"/>
    <mergeCell ref="B5:B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92D050"/>
  </sheetPr>
  <dimension ref="B2:K28"/>
  <sheetViews>
    <sheetView workbookViewId="0">
      <selection activeCell="F18" sqref="F18"/>
    </sheetView>
  </sheetViews>
  <sheetFormatPr defaultRowHeight="15"/>
  <cols>
    <col min="3" max="3" width="16.42578125" bestFit="1" customWidth="1"/>
    <col min="4" max="4" width="19.5703125" bestFit="1" customWidth="1"/>
    <col min="5" max="5" width="13.42578125" bestFit="1" customWidth="1"/>
    <col min="6" max="6" width="21.85546875" bestFit="1" customWidth="1"/>
    <col min="7" max="7" width="18.85546875" bestFit="1" customWidth="1"/>
  </cols>
  <sheetData>
    <row r="2" spans="2:11" ht="15.75">
      <c r="J2" s="500"/>
      <c r="K2" s="500" t="s">
        <v>852</v>
      </c>
    </row>
    <row r="3" spans="2:11" ht="15.75">
      <c r="B3" s="501" t="s">
        <v>853</v>
      </c>
    </row>
    <row r="4" spans="2:11" ht="15.75">
      <c r="B4" s="462"/>
    </row>
    <row r="5" spans="2:11" ht="15.75" thickBot="1"/>
    <row r="6" spans="2:11">
      <c r="B6" s="502" t="s">
        <v>448</v>
      </c>
      <c r="C6" s="1406" t="s">
        <v>1</v>
      </c>
      <c r="D6" s="1408" t="s">
        <v>854</v>
      </c>
      <c r="E6" s="1409"/>
      <c r="F6" s="1409"/>
      <c r="G6" s="1410"/>
      <c r="H6" s="503" t="s">
        <v>855</v>
      </c>
      <c r="I6" s="503" t="s">
        <v>855</v>
      </c>
      <c r="J6" s="503" t="s">
        <v>855</v>
      </c>
      <c r="K6" s="503" t="s">
        <v>855</v>
      </c>
    </row>
    <row r="7" spans="2:11" ht="15.75" thickBot="1">
      <c r="B7" s="504" t="s">
        <v>449</v>
      </c>
      <c r="C7" s="1407"/>
      <c r="D7" s="1411"/>
      <c r="E7" s="1412"/>
      <c r="F7" s="1412"/>
      <c r="G7" s="1413"/>
      <c r="H7" s="505" t="s">
        <v>4</v>
      </c>
      <c r="I7" s="505" t="s">
        <v>5</v>
      </c>
      <c r="J7" s="505" t="s">
        <v>6</v>
      </c>
      <c r="K7" s="505" t="s">
        <v>0</v>
      </c>
    </row>
    <row r="8" spans="2:11" ht="25.5">
      <c r="B8" s="506">
        <v>1</v>
      </c>
      <c r="C8" s="507"/>
      <c r="D8" s="508" t="s">
        <v>856</v>
      </c>
      <c r="E8" s="509" t="s">
        <v>857</v>
      </c>
      <c r="F8" s="509" t="s">
        <v>858</v>
      </c>
      <c r="G8" s="509" t="s">
        <v>859</v>
      </c>
      <c r="H8" s="507"/>
      <c r="I8" s="507"/>
      <c r="J8" s="507"/>
      <c r="K8" s="507"/>
    </row>
    <row r="9" spans="2:11" ht="16.5" thickBot="1">
      <c r="B9" s="400">
        <v>2</v>
      </c>
      <c r="C9" s="384"/>
      <c r="D9" s="384"/>
      <c r="E9" s="384"/>
      <c r="F9" s="384"/>
      <c r="G9" s="384"/>
      <c r="H9" s="384"/>
      <c r="I9" s="384"/>
      <c r="J9" s="384"/>
      <c r="K9" s="384"/>
    </row>
    <row r="10" spans="2:11" ht="16.5" thickBot="1">
      <c r="B10" s="400">
        <v>3</v>
      </c>
      <c r="C10" s="384"/>
      <c r="D10" s="384"/>
      <c r="E10" s="384"/>
      <c r="F10" s="384"/>
      <c r="G10" s="384"/>
      <c r="H10" s="384"/>
      <c r="I10" s="384"/>
      <c r="J10" s="384"/>
      <c r="K10" s="384"/>
    </row>
    <row r="11" spans="2:11" ht="16.5" thickBot="1">
      <c r="B11" s="400">
        <v>4</v>
      </c>
      <c r="C11" s="384"/>
      <c r="D11" s="384"/>
      <c r="E11" s="384"/>
      <c r="F11" s="384"/>
      <c r="G11" s="384"/>
      <c r="H11" s="384"/>
      <c r="I11" s="384"/>
      <c r="J11" s="384"/>
      <c r="K11" s="384"/>
    </row>
    <row r="12" spans="2:11" ht="16.5" thickBot="1">
      <c r="B12" s="386"/>
      <c r="C12" s="384"/>
      <c r="D12" s="384"/>
      <c r="E12" s="384"/>
      <c r="F12" s="384"/>
      <c r="G12" s="384"/>
      <c r="H12" s="384"/>
      <c r="I12" s="384"/>
      <c r="J12" s="384"/>
      <c r="K12" s="384"/>
    </row>
    <row r="13" spans="2:11" ht="16.5" thickBot="1">
      <c r="B13" s="386"/>
      <c r="C13" s="384"/>
      <c r="D13" s="384"/>
      <c r="E13" s="384"/>
      <c r="F13" s="384"/>
      <c r="G13" s="384"/>
      <c r="H13" s="384"/>
      <c r="I13" s="384"/>
      <c r="J13" s="384"/>
      <c r="K13" s="384"/>
    </row>
    <row r="14" spans="2:11" ht="16.5" thickBot="1">
      <c r="B14" s="386"/>
      <c r="C14" s="384"/>
      <c r="D14" s="384"/>
      <c r="E14" s="384"/>
      <c r="F14" s="384"/>
      <c r="G14" s="384"/>
      <c r="H14" s="384"/>
      <c r="I14" s="384"/>
      <c r="J14" s="384"/>
      <c r="K14" s="384"/>
    </row>
    <row r="15" spans="2:11" ht="16.5" thickBot="1">
      <c r="B15" s="386"/>
      <c r="C15" s="404" t="s">
        <v>234</v>
      </c>
      <c r="D15" s="384"/>
      <c r="E15" s="384"/>
      <c r="F15" s="384"/>
      <c r="G15" s="384"/>
      <c r="H15" s="384"/>
      <c r="I15" s="384"/>
      <c r="J15" s="384"/>
      <c r="K15" s="384"/>
    </row>
    <row r="16" spans="2:11">
      <c r="B16" s="1280"/>
      <c r="C16" s="410" t="s">
        <v>860</v>
      </c>
      <c r="D16" s="1280"/>
      <c r="E16" s="1280"/>
      <c r="F16" s="1280"/>
      <c r="G16" s="1280"/>
      <c r="H16" s="1280"/>
      <c r="I16" s="1280"/>
      <c r="J16" s="1280"/>
      <c r="K16" s="1280"/>
    </row>
    <row r="17" spans="2:11" ht="15.75" thickBot="1">
      <c r="B17" s="1281"/>
      <c r="C17" s="402" t="s">
        <v>861</v>
      </c>
      <c r="D17" s="1281"/>
      <c r="E17" s="1281"/>
      <c r="F17" s="1281"/>
      <c r="G17" s="1281"/>
      <c r="H17" s="1281"/>
      <c r="I17" s="1281"/>
      <c r="J17" s="1281"/>
      <c r="K17" s="1281"/>
    </row>
    <row r="18" spans="2:11" ht="16.5" thickBot="1">
      <c r="B18" s="400" t="s">
        <v>458</v>
      </c>
      <c r="C18" s="402" t="s">
        <v>862</v>
      </c>
      <c r="D18" s="384"/>
      <c r="E18" s="384"/>
      <c r="F18" s="384"/>
      <c r="G18" s="384"/>
      <c r="H18" s="384"/>
      <c r="I18" s="384"/>
      <c r="J18" s="384"/>
      <c r="K18" s="384"/>
    </row>
    <row r="19" spans="2:11">
      <c r="B19" s="1404" t="s">
        <v>460</v>
      </c>
      <c r="C19" s="410" t="s">
        <v>863</v>
      </c>
      <c r="D19" s="1280"/>
      <c r="E19" s="1280"/>
      <c r="F19" s="1280"/>
      <c r="G19" s="1280"/>
      <c r="H19" s="1280"/>
      <c r="I19" s="1280"/>
      <c r="J19" s="1280"/>
      <c r="K19" s="1280"/>
    </row>
    <row r="20" spans="2:11" ht="15.75" thickBot="1">
      <c r="B20" s="1405"/>
      <c r="C20" s="402" t="s">
        <v>861</v>
      </c>
      <c r="D20" s="1281"/>
      <c r="E20" s="1281"/>
      <c r="F20" s="1281"/>
      <c r="G20" s="1281"/>
      <c r="H20" s="1281"/>
      <c r="I20" s="1281"/>
      <c r="J20" s="1281"/>
      <c r="K20" s="1281"/>
    </row>
    <row r="21" spans="2:11">
      <c r="B21" s="1404" t="s">
        <v>462</v>
      </c>
      <c r="C21" s="410" t="s">
        <v>861</v>
      </c>
      <c r="D21" s="1280"/>
      <c r="E21" s="1280"/>
      <c r="F21" s="1280"/>
      <c r="G21" s="1280"/>
      <c r="H21" s="1280"/>
      <c r="I21" s="1280"/>
      <c r="J21" s="1280"/>
      <c r="K21" s="1280"/>
    </row>
    <row r="22" spans="2:11" ht="15.75" thickBot="1">
      <c r="B22" s="1405"/>
      <c r="C22" s="402" t="s">
        <v>864</v>
      </c>
      <c r="D22" s="1281"/>
      <c r="E22" s="1281"/>
      <c r="F22" s="1281"/>
      <c r="G22" s="1281"/>
      <c r="H22" s="1281"/>
      <c r="I22" s="1281"/>
      <c r="J22" s="1281"/>
      <c r="K22" s="1281"/>
    </row>
    <row r="23" spans="2:11" ht="16.5" thickBot="1">
      <c r="B23" s="386"/>
      <c r="C23" s="404" t="s">
        <v>234</v>
      </c>
      <c r="D23" s="384"/>
      <c r="E23" s="384"/>
      <c r="F23" s="384"/>
      <c r="G23" s="384"/>
      <c r="H23" s="384"/>
      <c r="I23" s="384"/>
      <c r="J23" s="384"/>
      <c r="K23" s="384"/>
    </row>
    <row r="26" spans="2:11" ht="15.75">
      <c r="B26" s="497" t="s">
        <v>865</v>
      </c>
    </row>
    <row r="27" spans="2:11" ht="15.75">
      <c r="B27" s="495"/>
    </row>
    <row r="28" spans="2:11">
      <c r="B28" s="510"/>
    </row>
  </sheetData>
  <mergeCells count="29">
    <mergeCell ref="C6:C7"/>
    <mergeCell ref="D6:G7"/>
    <mergeCell ref="B16:B17"/>
    <mergeCell ref="D16:D17"/>
    <mergeCell ref="E16:E17"/>
    <mergeCell ref="F16:F17"/>
    <mergeCell ref="G16:G17"/>
    <mergeCell ref="H16:H17"/>
    <mergeCell ref="I16:I17"/>
    <mergeCell ref="J16:J17"/>
    <mergeCell ref="J21:J22"/>
    <mergeCell ref="K16:K17"/>
    <mergeCell ref="H19:H20"/>
    <mergeCell ref="K21:K22"/>
    <mergeCell ref="I19:I20"/>
    <mergeCell ref="J19:J20"/>
    <mergeCell ref="K19:K20"/>
    <mergeCell ref="H21:H22"/>
    <mergeCell ref="I21:I22"/>
    <mergeCell ref="B21:B22"/>
    <mergeCell ref="D21:D22"/>
    <mergeCell ref="E21:E22"/>
    <mergeCell ref="F21:F22"/>
    <mergeCell ref="G21:G22"/>
    <mergeCell ref="B19:B20"/>
    <mergeCell ref="D19:D20"/>
    <mergeCell ref="E19:E20"/>
    <mergeCell ref="F19:F20"/>
    <mergeCell ref="G19:G2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92D050"/>
  </sheetPr>
  <dimension ref="B1:I20"/>
  <sheetViews>
    <sheetView workbookViewId="0">
      <selection activeCell="H15" sqref="H15"/>
    </sheetView>
  </sheetViews>
  <sheetFormatPr defaultRowHeight="15"/>
  <cols>
    <col min="4" max="4" width="27" bestFit="1" customWidth="1"/>
    <col min="5" max="5" width="16.42578125" bestFit="1" customWidth="1"/>
    <col min="6" max="6" width="25.28515625" bestFit="1" customWidth="1"/>
    <col min="7" max="7" width="10" bestFit="1" customWidth="1"/>
    <col min="8" max="8" width="14.85546875" bestFit="1" customWidth="1"/>
    <col min="9" max="9" width="15" bestFit="1" customWidth="1"/>
  </cols>
  <sheetData>
    <row r="1" spans="2:9" ht="15.75">
      <c r="I1" s="500" t="s">
        <v>866</v>
      </c>
    </row>
    <row r="2" spans="2:9" ht="30.75" customHeight="1">
      <c r="B2" s="1416" t="s">
        <v>867</v>
      </c>
      <c r="C2" s="1416"/>
      <c r="D2" s="1416"/>
      <c r="E2" s="1416"/>
      <c r="F2" s="1416"/>
      <c r="G2" s="1416"/>
      <c r="H2" s="1416"/>
      <c r="I2" s="1416"/>
    </row>
    <row r="3" spans="2:9" ht="15.75" thickBot="1"/>
    <row r="4" spans="2:9">
      <c r="B4" s="511" t="s">
        <v>448</v>
      </c>
      <c r="C4" s="512" t="s">
        <v>868</v>
      </c>
      <c r="D4" s="512" t="s">
        <v>869</v>
      </c>
      <c r="E4" s="512" t="s">
        <v>870</v>
      </c>
      <c r="F4" s="512" t="s">
        <v>871</v>
      </c>
      <c r="G4" s="512" t="s">
        <v>872</v>
      </c>
      <c r="H4" s="512" t="s">
        <v>873</v>
      </c>
      <c r="I4" s="512" t="s">
        <v>874</v>
      </c>
    </row>
    <row r="5" spans="2:9">
      <c r="B5" s="513" t="s">
        <v>449</v>
      </c>
      <c r="C5" s="514" t="s">
        <v>875</v>
      </c>
      <c r="D5" s="514" t="s">
        <v>876</v>
      </c>
      <c r="E5" s="514" t="s">
        <v>877</v>
      </c>
      <c r="F5" s="514" t="s">
        <v>878</v>
      </c>
      <c r="G5" s="514" t="s">
        <v>879</v>
      </c>
      <c r="H5" s="514" t="s">
        <v>880</v>
      </c>
      <c r="I5" s="514" t="s">
        <v>881</v>
      </c>
    </row>
    <row r="6" spans="2:9" ht="15.75" thickBot="1">
      <c r="B6" s="515"/>
      <c r="C6" s="404" t="s">
        <v>882</v>
      </c>
      <c r="D6" s="516"/>
      <c r="E6" s="516"/>
      <c r="F6" s="516"/>
      <c r="G6" s="516"/>
      <c r="H6" s="404" t="s">
        <v>879</v>
      </c>
      <c r="I6" s="516"/>
    </row>
    <row r="7" spans="2:9" ht="16.5" thickBot="1">
      <c r="B7" s="1414">
        <v>1</v>
      </c>
      <c r="C7" s="1280"/>
      <c r="D7" s="505" t="s">
        <v>883</v>
      </c>
      <c r="E7" s="384"/>
      <c r="F7" s="384"/>
      <c r="G7" s="384"/>
      <c r="H7" s="384"/>
      <c r="I7" s="384"/>
    </row>
    <row r="8" spans="2:9" ht="16.5" thickBot="1">
      <c r="B8" s="1415"/>
      <c r="C8" s="1281"/>
      <c r="D8" s="505" t="s">
        <v>884</v>
      </c>
      <c r="E8" s="384"/>
      <c r="F8" s="384"/>
      <c r="G8" s="384"/>
      <c r="H8" s="384"/>
      <c r="I8" s="384"/>
    </row>
    <row r="9" spans="2:9" ht="16.5" thickBot="1">
      <c r="B9" s="1414">
        <v>2</v>
      </c>
      <c r="C9" s="1280"/>
      <c r="D9" s="505" t="s">
        <v>883</v>
      </c>
      <c r="E9" s="384"/>
      <c r="F9" s="384"/>
      <c r="G9" s="384"/>
      <c r="H9" s="384"/>
      <c r="I9" s="384"/>
    </row>
    <row r="10" spans="2:9" ht="16.5" thickBot="1">
      <c r="B10" s="1415"/>
      <c r="C10" s="1281"/>
      <c r="D10" s="505" t="s">
        <v>884</v>
      </c>
      <c r="E10" s="384"/>
      <c r="F10" s="384"/>
      <c r="G10" s="384"/>
      <c r="H10" s="384"/>
      <c r="I10" s="384"/>
    </row>
    <row r="11" spans="2:9" ht="16.5" thickBot="1">
      <c r="B11" s="1414">
        <v>3</v>
      </c>
      <c r="C11" s="1280"/>
      <c r="D11" s="505" t="s">
        <v>883</v>
      </c>
      <c r="E11" s="384"/>
      <c r="F11" s="384"/>
      <c r="G11" s="384"/>
      <c r="H11" s="384"/>
      <c r="I11" s="384"/>
    </row>
    <row r="12" spans="2:9" ht="16.5" thickBot="1">
      <c r="B12" s="1415"/>
      <c r="C12" s="1281"/>
      <c r="D12" s="505" t="s">
        <v>884</v>
      </c>
      <c r="E12" s="384"/>
      <c r="F12" s="384"/>
      <c r="G12" s="384"/>
      <c r="H12" s="384"/>
      <c r="I12" s="384"/>
    </row>
    <row r="13" spans="2:9" ht="16.5" thickBot="1">
      <c r="B13" s="1414" t="s">
        <v>684</v>
      </c>
      <c r="C13" s="1280"/>
      <c r="D13" s="505" t="s">
        <v>883</v>
      </c>
      <c r="E13" s="384"/>
      <c r="F13" s="384"/>
      <c r="G13" s="384"/>
      <c r="H13" s="384"/>
      <c r="I13" s="384"/>
    </row>
    <row r="14" spans="2:9" ht="16.5" thickBot="1">
      <c r="B14" s="1415"/>
      <c r="C14" s="1281"/>
      <c r="D14" s="505" t="s">
        <v>884</v>
      </c>
      <c r="E14" s="384"/>
      <c r="F14" s="384"/>
      <c r="G14" s="384"/>
      <c r="H14" s="384"/>
      <c r="I14" s="384"/>
    </row>
    <row r="15" spans="2:9" ht="16.5" thickBot="1">
      <c r="B15" s="1414" t="s">
        <v>684</v>
      </c>
      <c r="C15" s="1280"/>
      <c r="D15" s="505" t="s">
        <v>883</v>
      </c>
      <c r="E15" s="384"/>
      <c r="F15" s="384"/>
      <c r="G15" s="384"/>
      <c r="H15" s="384"/>
      <c r="I15" s="384"/>
    </row>
    <row r="16" spans="2:9" ht="16.5" thickBot="1">
      <c r="B16" s="1415"/>
      <c r="C16" s="1281"/>
      <c r="D16" s="505" t="s">
        <v>884</v>
      </c>
      <c r="E16" s="384"/>
      <c r="F16" s="384"/>
      <c r="G16" s="384"/>
      <c r="H16" s="384"/>
      <c r="I16" s="384"/>
    </row>
    <row r="17" spans="2:9" ht="16.5" thickBot="1">
      <c r="B17" s="1414" t="s">
        <v>684</v>
      </c>
      <c r="C17" s="1280"/>
      <c r="D17" s="505" t="s">
        <v>883</v>
      </c>
      <c r="E17" s="384"/>
      <c r="F17" s="384"/>
      <c r="G17" s="384"/>
      <c r="H17" s="384"/>
      <c r="I17" s="384"/>
    </row>
    <row r="18" spans="2:9" ht="16.5" thickBot="1">
      <c r="B18" s="1415"/>
      <c r="C18" s="1281"/>
      <c r="D18" s="505" t="s">
        <v>884</v>
      </c>
      <c r="E18" s="384"/>
      <c r="F18" s="384"/>
      <c r="G18" s="384"/>
      <c r="H18" s="384"/>
      <c r="I18" s="384"/>
    </row>
    <row r="19" spans="2:9" ht="16.5" thickBot="1">
      <c r="B19" s="1414" t="s">
        <v>807</v>
      </c>
      <c r="C19" s="1280"/>
      <c r="D19" s="505" t="s">
        <v>883</v>
      </c>
      <c r="E19" s="384"/>
      <c r="F19" s="384"/>
      <c r="G19" s="384"/>
      <c r="H19" s="384"/>
      <c r="I19" s="384"/>
    </row>
    <row r="20" spans="2:9" ht="16.5" thickBot="1">
      <c r="B20" s="1415"/>
      <c r="C20" s="1281"/>
      <c r="D20" s="505" t="s">
        <v>884</v>
      </c>
      <c r="E20" s="384"/>
      <c r="F20" s="384"/>
      <c r="G20" s="384"/>
      <c r="H20" s="384"/>
      <c r="I20" s="384"/>
    </row>
  </sheetData>
  <mergeCells count="15">
    <mergeCell ref="B11:B12"/>
    <mergeCell ref="C11:C12"/>
    <mergeCell ref="B2:I2"/>
    <mergeCell ref="B7:B8"/>
    <mergeCell ref="C7:C8"/>
    <mergeCell ref="B9:B10"/>
    <mergeCell ref="C9:C10"/>
    <mergeCell ref="B19:B20"/>
    <mergeCell ref="C19:C20"/>
    <mergeCell ref="B13:B14"/>
    <mergeCell ref="C13:C14"/>
    <mergeCell ref="B15:B16"/>
    <mergeCell ref="C15:C16"/>
    <mergeCell ref="B17:B18"/>
    <mergeCell ref="C17:C18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92D050"/>
  </sheetPr>
  <dimension ref="B2:F9"/>
  <sheetViews>
    <sheetView workbookViewId="0">
      <selection activeCell="H15" sqref="H15"/>
    </sheetView>
  </sheetViews>
  <sheetFormatPr defaultRowHeight="15"/>
  <cols>
    <col min="3" max="6" width="17.7109375" style="15" customWidth="1"/>
  </cols>
  <sheetData>
    <row r="2" spans="2:6" ht="15.75">
      <c r="F2" s="500" t="s">
        <v>885</v>
      </c>
    </row>
    <row r="3" spans="2:6" ht="51" customHeight="1">
      <c r="B3" s="1417" t="s">
        <v>886</v>
      </c>
      <c r="C3" s="1417"/>
      <c r="D3" s="1417"/>
      <c r="E3" s="1417"/>
      <c r="F3" s="1417"/>
    </row>
    <row r="4" spans="2:6" ht="15.75" thickBot="1"/>
    <row r="5" spans="2:6" ht="63.75" thickBot="1">
      <c r="B5" s="517" t="s">
        <v>113</v>
      </c>
      <c r="C5" s="518" t="s">
        <v>887</v>
      </c>
      <c r="D5" s="519" t="s">
        <v>888</v>
      </c>
      <c r="E5" s="518" t="s">
        <v>889</v>
      </c>
      <c r="F5" s="519" t="s">
        <v>890</v>
      </c>
    </row>
    <row r="6" spans="2:6" ht="16.5" thickBot="1">
      <c r="B6" s="386"/>
      <c r="C6" s="332"/>
      <c r="D6" s="332"/>
      <c r="E6" s="332"/>
      <c r="F6" s="332"/>
    </row>
    <row r="7" spans="2:6" ht="16.5" thickBot="1">
      <c r="B7" s="386"/>
      <c r="C7" s="332"/>
      <c r="D7" s="332"/>
      <c r="E7" s="332"/>
      <c r="F7" s="332"/>
    </row>
    <row r="8" spans="2:6" ht="16.5" thickBot="1">
      <c r="B8" s="386"/>
      <c r="C8" s="332"/>
      <c r="D8" s="332"/>
      <c r="E8" s="332"/>
      <c r="F8" s="332"/>
    </row>
    <row r="9" spans="2:6" ht="16.5" thickBot="1">
      <c r="B9" s="386"/>
      <c r="C9" s="332"/>
      <c r="D9" s="332"/>
      <c r="E9" s="332"/>
      <c r="F9" s="332"/>
    </row>
  </sheetData>
  <mergeCells count="1">
    <mergeCell ref="B3:F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92D050"/>
  </sheetPr>
  <dimension ref="B3:H35"/>
  <sheetViews>
    <sheetView workbookViewId="0">
      <selection activeCell="H15" sqref="H15"/>
    </sheetView>
  </sheetViews>
  <sheetFormatPr defaultRowHeight="15"/>
  <cols>
    <col min="4" max="4" width="18.28515625" customWidth="1"/>
    <col min="5" max="8" width="15" customWidth="1"/>
  </cols>
  <sheetData>
    <row r="3" spans="2:8" ht="15.75">
      <c r="H3" s="500" t="s">
        <v>891</v>
      </c>
    </row>
    <row r="4" spans="2:8" ht="15.75">
      <c r="B4" s="501" t="s">
        <v>892</v>
      </c>
    </row>
    <row r="5" spans="2:8" ht="15.75">
      <c r="B5" s="495" t="s">
        <v>893</v>
      </c>
    </row>
    <row r="6" spans="2:8" ht="15.75" thickBot="1">
      <c r="B6" s="520"/>
    </row>
    <row r="7" spans="2:8" ht="24.75" thickBot="1">
      <c r="B7" s="521" t="s">
        <v>894</v>
      </c>
      <c r="C7" s="522" t="s">
        <v>895</v>
      </c>
      <c r="D7" s="523" t="s">
        <v>214</v>
      </c>
      <c r="E7" s="523" t="s">
        <v>896</v>
      </c>
      <c r="F7" s="523" t="s">
        <v>897</v>
      </c>
      <c r="G7" s="523" t="s">
        <v>898</v>
      </c>
      <c r="H7" s="523" t="s">
        <v>899</v>
      </c>
    </row>
    <row r="8" spans="2:8" ht="16.5" thickBot="1">
      <c r="B8" s="1419">
        <v>1</v>
      </c>
      <c r="C8" s="1422">
        <v>2006</v>
      </c>
      <c r="D8" s="461" t="s">
        <v>900</v>
      </c>
      <c r="E8" s="332"/>
      <c r="F8" s="332"/>
      <c r="G8" s="332"/>
      <c r="H8" s="332"/>
    </row>
    <row r="9" spans="2:8" ht="16.5" thickBot="1">
      <c r="B9" s="1420"/>
      <c r="C9" s="1423"/>
      <c r="D9" s="461" t="s">
        <v>901</v>
      </c>
      <c r="E9" s="332"/>
      <c r="F9" s="332"/>
      <c r="G9" s="332"/>
      <c r="H9" s="332"/>
    </row>
    <row r="10" spans="2:8">
      <c r="B10" s="1420"/>
      <c r="C10" s="1423"/>
      <c r="D10" s="509" t="s">
        <v>902</v>
      </c>
      <c r="E10" s="990"/>
      <c r="F10" s="990"/>
      <c r="G10" s="990"/>
      <c r="H10" s="990"/>
    </row>
    <row r="11" spans="2:8" ht="15.75" thickBot="1">
      <c r="B11" s="1420"/>
      <c r="C11" s="1423"/>
      <c r="D11" s="461" t="s">
        <v>903</v>
      </c>
      <c r="E11" s="991"/>
      <c r="F11" s="991"/>
      <c r="G11" s="991"/>
      <c r="H11" s="991"/>
    </row>
    <row r="12" spans="2:8" ht="26.25" thickBot="1">
      <c r="B12" s="1420"/>
      <c r="C12" s="1423"/>
      <c r="D12" s="461" t="s">
        <v>904</v>
      </c>
      <c r="E12" s="332"/>
      <c r="F12" s="332"/>
      <c r="G12" s="332"/>
      <c r="H12" s="332"/>
    </row>
    <row r="13" spans="2:8">
      <c r="B13" s="1420"/>
      <c r="C13" s="1423"/>
      <c r="D13" s="509" t="s">
        <v>905</v>
      </c>
      <c r="E13" s="990"/>
      <c r="F13" s="990"/>
      <c r="G13" s="990"/>
      <c r="H13" s="990"/>
    </row>
    <row r="14" spans="2:8" ht="15.75" thickBot="1">
      <c r="B14" s="1420"/>
      <c r="C14" s="1423"/>
      <c r="D14" s="461" t="s">
        <v>903</v>
      </c>
      <c r="E14" s="991"/>
      <c r="F14" s="991"/>
      <c r="G14" s="991"/>
      <c r="H14" s="991"/>
    </row>
    <row r="15" spans="2:8">
      <c r="B15" s="1420"/>
      <c r="C15" s="1423"/>
      <c r="D15" s="509" t="s">
        <v>906</v>
      </c>
      <c r="E15" s="990"/>
      <c r="F15" s="990"/>
      <c r="G15" s="990"/>
      <c r="H15" s="990"/>
    </row>
    <row r="16" spans="2:8" ht="15.75" thickBot="1">
      <c r="B16" s="1420"/>
      <c r="C16" s="1423"/>
      <c r="D16" s="461" t="s">
        <v>907</v>
      </c>
      <c r="E16" s="991"/>
      <c r="F16" s="991"/>
      <c r="G16" s="991"/>
      <c r="H16" s="991"/>
    </row>
    <row r="17" spans="2:8" ht="26.25" thickBot="1">
      <c r="B17" s="1420"/>
      <c r="C17" s="1423"/>
      <c r="D17" s="461" t="s">
        <v>908</v>
      </c>
      <c r="E17" s="332"/>
      <c r="F17" s="332"/>
      <c r="G17" s="332"/>
      <c r="H17" s="332"/>
    </row>
    <row r="18" spans="2:8" ht="16.5" thickBot="1">
      <c r="B18" s="1420"/>
      <c r="C18" s="1423"/>
      <c r="D18" s="461" t="s">
        <v>909</v>
      </c>
      <c r="E18" s="332"/>
      <c r="F18" s="332"/>
      <c r="G18" s="332"/>
      <c r="H18" s="332"/>
    </row>
    <row r="19" spans="2:8" ht="16.5" thickBot="1">
      <c r="B19" s="1420"/>
      <c r="C19" s="1423"/>
      <c r="D19" s="461" t="s">
        <v>910</v>
      </c>
      <c r="E19" s="332"/>
      <c r="F19" s="332"/>
      <c r="G19" s="332"/>
      <c r="H19" s="332"/>
    </row>
    <row r="20" spans="2:8" ht="16.5" thickBot="1">
      <c r="B20" s="1420"/>
      <c r="C20" s="1423"/>
      <c r="D20" s="461" t="s">
        <v>911</v>
      </c>
      <c r="E20" s="332"/>
      <c r="F20" s="332"/>
      <c r="G20" s="332"/>
      <c r="H20" s="332"/>
    </row>
    <row r="21" spans="2:8" ht="16.5" thickBot="1">
      <c r="B21" s="1421"/>
      <c r="C21" s="1424"/>
      <c r="D21" s="461" t="s">
        <v>912</v>
      </c>
      <c r="E21" s="332"/>
      <c r="F21" s="332"/>
      <c r="G21" s="332"/>
      <c r="H21" s="332"/>
    </row>
    <row r="22" spans="2:8" ht="16.5" thickBot="1">
      <c r="B22" s="460">
        <v>2</v>
      </c>
      <c r="C22" s="524">
        <v>2007</v>
      </c>
      <c r="D22" s="332"/>
      <c r="E22" s="332"/>
      <c r="F22" s="332"/>
      <c r="G22" s="332"/>
      <c r="H22" s="332"/>
    </row>
    <row r="23" spans="2:8" ht="16.5" thickBot="1">
      <c r="B23" s="460">
        <v>3</v>
      </c>
      <c r="C23" s="524">
        <v>2008</v>
      </c>
      <c r="D23" s="332"/>
      <c r="E23" s="332"/>
      <c r="F23" s="332"/>
      <c r="G23" s="332"/>
      <c r="H23" s="332"/>
    </row>
    <row r="24" spans="2:8" ht="16.5" thickBot="1">
      <c r="B24" s="460">
        <v>4</v>
      </c>
      <c r="C24" s="524">
        <v>2009</v>
      </c>
      <c r="D24" s="332"/>
      <c r="E24" s="332"/>
      <c r="F24" s="332"/>
      <c r="G24" s="332"/>
      <c r="H24" s="332"/>
    </row>
    <row r="25" spans="2:8" ht="16.5" thickBot="1">
      <c r="B25" s="460">
        <v>5</v>
      </c>
      <c r="C25" s="524">
        <v>2010</v>
      </c>
      <c r="D25" s="332"/>
      <c r="E25" s="332"/>
      <c r="F25" s="332"/>
      <c r="G25" s="332"/>
      <c r="H25" s="332"/>
    </row>
    <row r="26" spans="2:8" ht="16.5" thickBot="1">
      <c r="B26" s="460">
        <v>6</v>
      </c>
      <c r="C26" s="524">
        <v>2011</v>
      </c>
      <c r="D26" s="332"/>
      <c r="E26" s="332"/>
      <c r="F26" s="332"/>
      <c r="G26" s="332"/>
      <c r="H26" s="332"/>
    </row>
    <row r="27" spans="2:8" ht="16.5" thickBot="1">
      <c r="B27" s="460">
        <v>7</v>
      </c>
      <c r="C27" s="524">
        <v>2012</v>
      </c>
      <c r="D27" s="332"/>
      <c r="E27" s="332"/>
      <c r="F27" s="332"/>
      <c r="G27" s="332"/>
      <c r="H27" s="332"/>
    </row>
    <row r="28" spans="2:8" ht="16.5" thickBot="1">
      <c r="B28" s="460">
        <v>8</v>
      </c>
      <c r="C28" s="524">
        <v>2013</v>
      </c>
      <c r="D28" s="332"/>
      <c r="E28" s="332"/>
      <c r="F28" s="332"/>
      <c r="G28" s="332"/>
      <c r="H28" s="332"/>
    </row>
    <row r="29" spans="2:8" ht="16.5" thickBot="1">
      <c r="B29" s="460">
        <v>9</v>
      </c>
      <c r="C29" s="524">
        <v>2014</v>
      </c>
      <c r="D29" s="332"/>
      <c r="E29" s="332"/>
      <c r="F29" s="332"/>
      <c r="G29" s="332"/>
      <c r="H29" s="332"/>
    </row>
    <row r="30" spans="2:8" ht="16.5" thickBot="1">
      <c r="B30" s="460">
        <v>10</v>
      </c>
      <c r="C30" s="524">
        <v>2015</v>
      </c>
      <c r="D30" s="332"/>
      <c r="E30" s="332"/>
      <c r="F30" s="332"/>
      <c r="G30" s="332"/>
      <c r="H30" s="332"/>
    </row>
    <row r="31" spans="2:8" ht="16.5" thickBot="1">
      <c r="B31" s="460">
        <v>11</v>
      </c>
      <c r="C31" s="524">
        <v>2016</v>
      </c>
      <c r="D31" s="332"/>
      <c r="E31" s="332"/>
      <c r="F31" s="332"/>
      <c r="G31" s="332"/>
      <c r="H31" s="332"/>
    </row>
    <row r="32" spans="2:8" ht="16.5" thickBot="1">
      <c r="B32" s="460">
        <v>12</v>
      </c>
      <c r="C32" s="524">
        <v>2017</v>
      </c>
      <c r="D32" s="332"/>
      <c r="E32" s="332"/>
      <c r="F32" s="332"/>
      <c r="G32" s="332"/>
      <c r="H32" s="332"/>
    </row>
    <row r="34" spans="2:8">
      <c r="B34" s="1418" t="s">
        <v>913</v>
      </c>
      <c r="C34" s="1418"/>
      <c r="D34" s="1418"/>
      <c r="E34" s="1418"/>
      <c r="F34" s="1418"/>
      <c r="G34" s="1418"/>
      <c r="H34" s="1418"/>
    </row>
    <row r="35" spans="2:8">
      <c r="B35" s="1418"/>
      <c r="C35" s="1418"/>
      <c r="D35" s="1418"/>
      <c r="E35" s="1418"/>
      <c r="F35" s="1418"/>
      <c r="G35" s="1418"/>
      <c r="H35" s="1418"/>
    </row>
  </sheetData>
  <mergeCells count="15">
    <mergeCell ref="E15:E16"/>
    <mergeCell ref="F15:F16"/>
    <mergeCell ref="G15:G16"/>
    <mergeCell ref="H15:H16"/>
    <mergeCell ref="B34:H35"/>
    <mergeCell ref="B8:B21"/>
    <mergeCell ref="C8:C21"/>
    <mergeCell ref="E10:E11"/>
    <mergeCell ref="F10:F11"/>
    <mergeCell ref="G10:G11"/>
    <mergeCell ref="H10:H11"/>
    <mergeCell ref="E13:E14"/>
    <mergeCell ref="F13:F14"/>
    <mergeCell ref="G13:G14"/>
    <mergeCell ref="H13:H1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92D050"/>
  </sheetPr>
  <dimension ref="B1:I22"/>
  <sheetViews>
    <sheetView workbookViewId="0">
      <selection activeCell="H15" sqref="H15"/>
    </sheetView>
  </sheetViews>
  <sheetFormatPr defaultRowHeight="15"/>
  <cols>
    <col min="4" max="4" width="19.28515625" customWidth="1"/>
    <col min="8" max="8" width="10" customWidth="1"/>
  </cols>
  <sheetData>
    <row r="1" spans="2:9" ht="15.75">
      <c r="I1" s="500" t="s">
        <v>914</v>
      </c>
    </row>
    <row r="2" spans="2:9" ht="15.75">
      <c r="B2" s="462" t="s">
        <v>915</v>
      </c>
    </row>
    <row r="3" spans="2:9" ht="15.75">
      <c r="B3" s="495" t="s">
        <v>916</v>
      </c>
    </row>
    <row r="4" spans="2:9" ht="15.75" thickBot="1">
      <c r="B4" s="525"/>
    </row>
    <row r="5" spans="2:9">
      <c r="B5" s="945" t="s">
        <v>894</v>
      </c>
      <c r="C5" s="945" t="s">
        <v>917</v>
      </c>
      <c r="D5" s="526" t="s">
        <v>214</v>
      </c>
      <c r="E5" s="243" t="s">
        <v>918</v>
      </c>
      <c r="F5" s="243" t="s">
        <v>919</v>
      </c>
      <c r="G5" s="945" t="s">
        <v>897</v>
      </c>
      <c r="H5" s="945" t="s">
        <v>920</v>
      </c>
      <c r="I5" s="243" t="s">
        <v>921</v>
      </c>
    </row>
    <row r="6" spans="2:9" ht="15.75">
      <c r="B6" s="946"/>
      <c r="C6" s="946"/>
      <c r="D6" s="247" t="s">
        <v>922</v>
      </c>
      <c r="E6" s="107" t="s">
        <v>923</v>
      </c>
      <c r="F6" s="107" t="s">
        <v>924</v>
      </c>
      <c r="G6" s="946"/>
      <c r="H6" s="946"/>
      <c r="I6" s="107" t="s">
        <v>925</v>
      </c>
    </row>
    <row r="7" spans="2:9" ht="26.25" thickBot="1">
      <c r="B7" s="947"/>
      <c r="C7" s="947"/>
      <c r="D7" s="248" t="s">
        <v>926</v>
      </c>
      <c r="E7" s="527"/>
      <c r="F7" s="527"/>
      <c r="G7" s="947"/>
      <c r="H7" s="947"/>
      <c r="I7" s="527"/>
    </row>
    <row r="8" spans="2:9" ht="16.5" thickBot="1">
      <c r="B8" s="460">
        <v>1</v>
      </c>
      <c r="C8" s="528">
        <v>2006</v>
      </c>
      <c r="D8" s="332"/>
      <c r="E8" s="332"/>
      <c r="F8" s="332"/>
      <c r="G8" s="332"/>
      <c r="H8" s="332"/>
      <c r="I8" s="332"/>
    </row>
    <row r="9" spans="2:9" ht="16.5" thickBot="1">
      <c r="B9" s="460">
        <v>2</v>
      </c>
      <c r="C9" s="528">
        <v>2007</v>
      </c>
      <c r="D9" s="332"/>
      <c r="E9" s="332"/>
      <c r="F9" s="332"/>
      <c r="G9" s="332"/>
      <c r="H9" s="332"/>
      <c r="I9" s="332"/>
    </row>
    <row r="10" spans="2:9" ht="16.5" thickBot="1">
      <c r="B10" s="460">
        <v>3</v>
      </c>
      <c r="C10" s="528">
        <v>2008</v>
      </c>
      <c r="D10" s="332"/>
      <c r="E10" s="332"/>
      <c r="F10" s="332"/>
      <c r="G10" s="332"/>
      <c r="H10" s="332"/>
      <c r="I10" s="332"/>
    </row>
    <row r="11" spans="2:9" ht="16.5" thickBot="1">
      <c r="B11" s="460">
        <v>4</v>
      </c>
      <c r="C11" s="528">
        <v>2009</v>
      </c>
      <c r="D11" s="332"/>
      <c r="E11" s="332"/>
      <c r="F11" s="332"/>
      <c r="G11" s="332"/>
      <c r="H11" s="332"/>
      <c r="I11" s="332"/>
    </row>
    <row r="12" spans="2:9" ht="16.5" thickBot="1">
      <c r="B12" s="460">
        <v>5</v>
      </c>
      <c r="C12" s="528">
        <v>2010</v>
      </c>
      <c r="D12" s="332"/>
      <c r="E12" s="332"/>
      <c r="F12" s="332"/>
      <c r="G12" s="332"/>
      <c r="H12" s="332"/>
      <c r="I12" s="332"/>
    </row>
    <row r="13" spans="2:9" ht="16.5" thickBot="1">
      <c r="B13" s="460">
        <v>6</v>
      </c>
      <c r="C13" s="528">
        <v>2011</v>
      </c>
      <c r="D13" s="332"/>
      <c r="E13" s="332"/>
      <c r="F13" s="332"/>
      <c r="G13" s="332"/>
      <c r="H13" s="332"/>
      <c r="I13" s="332"/>
    </row>
    <row r="14" spans="2:9" ht="16.5" thickBot="1">
      <c r="B14" s="460">
        <v>7</v>
      </c>
      <c r="C14" s="528">
        <v>2012</v>
      </c>
      <c r="D14" s="332"/>
      <c r="E14" s="332"/>
      <c r="F14" s="332"/>
      <c r="G14" s="332"/>
      <c r="H14" s="332"/>
      <c r="I14" s="332"/>
    </row>
    <row r="15" spans="2:9" ht="16.5" thickBot="1">
      <c r="B15" s="460">
        <v>8</v>
      </c>
      <c r="C15" s="528">
        <v>2013</v>
      </c>
      <c r="D15" s="332"/>
      <c r="E15" s="332"/>
      <c r="F15" s="332"/>
      <c r="G15" s="332"/>
      <c r="H15" s="332"/>
      <c r="I15" s="332"/>
    </row>
    <row r="16" spans="2:9" ht="16.5" thickBot="1">
      <c r="B16" s="460">
        <v>9</v>
      </c>
      <c r="C16" s="528">
        <v>2014</v>
      </c>
      <c r="D16" s="332"/>
      <c r="E16" s="332"/>
      <c r="F16" s="332"/>
      <c r="G16" s="332"/>
      <c r="H16" s="332"/>
      <c r="I16" s="332"/>
    </row>
    <row r="17" spans="2:9" ht="16.5" thickBot="1">
      <c r="B17" s="460">
        <v>10</v>
      </c>
      <c r="C17" s="528">
        <v>2015</v>
      </c>
      <c r="D17" s="332"/>
      <c r="E17" s="332"/>
      <c r="F17" s="332"/>
      <c r="G17" s="332"/>
      <c r="H17" s="332"/>
      <c r="I17" s="332"/>
    </row>
    <row r="18" spans="2:9" ht="16.5" thickBot="1">
      <c r="B18" s="460">
        <v>11</v>
      </c>
      <c r="C18" s="528">
        <v>2016</v>
      </c>
      <c r="D18" s="332"/>
      <c r="E18" s="332"/>
      <c r="F18" s="332"/>
      <c r="G18" s="332"/>
      <c r="H18" s="332"/>
      <c r="I18" s="332"/>
    </row>
    <row r="19" spans="2:9" ht="16.5" thickBot="1">
      <c r="B19" s="460">
        <v>12</v>
      </c>
      <c r="C19" s="528">
        <v>2017</v>
      </c>
      <c r="D19" s="332"/>
      <c r="E19" s="332"/>
      <c r="F19" s="332"/>
      <c r="G19" s="332"/>
      <c r="H19" s="332"/>
      <c r="I19" s="332"/>
    </row>
    <row r="21" spans="2:9">
      <c r="B21" s="529" t="s">
        <v>927</v>
      </c>
    </row>
    <row r="22" spans="2:9">
      <c r="B22" s="530"/>
    </row>
  </sheetData>
  <mergeCells count="4">
    <mergeCell ref="B5:B7"/>
    <mergeCell ref="C5:C7"/>
    <mergeCell ref="G5:G7"/>
    <mergeCell ref="H5:H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92D050"/>
  </sheetPr>
  <dimension ref="B2:Q68"/>
  <sheetViews>
    <sheetView tabSelected="1" workbookViewId="0">
      <selection activeCell="C10" sqref="C10"/>
    </sheetView>
  </sheetViews>
  <sheetFormatPr defaultRowHeight="15"/>
  <cols>
    <col min="3" max="3" width="21" customWidth="1"/>
    <col min="6" max="6" width="9.5703125" bestFit="1" customWidth="1"/>
  </cols>
  <sheetData>
    <row r="2" spans="2:16" ht="15.75">
      <c r="P2" s="500" t="s">
        <v>928</v>
      </c>
    </row>
    <row r="4" spans="2:16" ht="15.75" customHeight="1">
      <c r="B4" s="1425" t="s">
        <v>1302</v>
      </c>
      <c r="C4" s="1425"/>
      <c r="D4" s="1425"/>
      <c r="E4" s="1425"/>
      <c r="F4" s="1425"/>
      <c r="G4" s="1425"/>
      <c r="H4" s="1425"/>
      <c r="I4" s="1425"/>
      <c r="J4" s="1425"/>
      <c r="K4" s="1425"/>
      <c r="L4" s="1425"/>
      <c r="M4" s="1425"/>
      <c r="N4" s="1425"/>
      <c r="O4" s="1425"/>
      <c r="P4" s="1425"/>
    </row>
    <row r="5" spans="2:16" ht="15.75" customHeight="1">
      <c r="B5" s="1425" t="s">
        <v>1304</v>
      </c>
      <c r="C5" s="1425"/>
      <c r="D5" s="1425"/>
      <c r="E5" s="1425"/>
      <c r="F5" s="1425"/>
      <c r="G5" s="1425"/>
      <c r="H5" s="1425"/>
      <c r="I5" s="1425"/>
      <c r="J5" s="1425"/>
      <c r="K5" s="1425"/>
      <c r="L5" s="1425"/>
      <c r="M5" s="1425"/>
      <c r="N5" s="1425"/>
      <c r="O5" s="1425"/>
      <c r="P5" s="1425"/>
    </row>
    <row r="6" spans="2:16" ht="15.75" customHeight="1">
      <c r="B6" s="1425" t="s">
        <v>1305</v>
      </c>
      <c r="C6" s="1425"/>
      <c r="D6" s="1425"/>
      <c r="E6" s="1425"/>
      <c r="F6" s="1425"/>
      <c r="G6" s="1425"/>
      <c r="H6" s="1425"/>
      <c r="I6" s="1425"/>
      <c r="J6" s="1425"/>
      <c r="K6" s="1425"/>
      <c r="L6" s="1425"/>
      <c r="M6" s="1425"/>
      <c r="N6" s="1425"/>
      <c r="O6" s="1425"/>
      <c r="P6" s="1425"/>
    </row>
    <row r="7" spans="2:16" ht="15.75" customHeight="1">
      <c r="B7" s="1425" t="s">
        <v>1303</v>
      </c>
      <c r="C7" s="1425"/>
      <c r="D7" s="1425"/>
      <c r="E7" s="1425"/>
      <c r="F7" s="1425"/>
      <c r="G7" s="1425"/>
      <c r="H7" s="1425"/>
      <c r="I7" s="1425"/>
      <c r="J7" s="1425"/>
      <c r="K7" s="1425"/>
      <c r="L7" s="1425"/>
      <c r="M7" s="1425"/>
      <c r="N7" s="1425"/>
      <c r="O7" s="1425"/>
      <c r="P7" s="1425"/>
    </row>
    <row r="8" spans="2:16" ht="15.75" customHeight="1">
      <c r="B8" s="1425" t="s">
        <v>1317</v>
      </c>
      <c r="C8" s="1425"/>
      <c r="D8" s="1425"/>
      <c r="E8" s="1425"/>
      <c r="F8" s="1425"/>
      <c r="G8" s="1425"/>
      <c r="H8" s="1425"/>
      <c r="I8" s="1425"/>
      <c r="J8" s="1425"/>
      <c r="K8" s="1425"/>
      <c r="L8" s="1425"/>
      <c r="M8" s="1425"/>
      <c r="N8" s="1425"/>
      <c r="O8" s="1425"/>
      <c r="P8" s="1425"/>
    </row>
    <row r="9" spans="2:16" ht="15.75" thickBot="1">
      <c r="B9" s="1425" t="s">
        <v>1318</v>
      </c>
      <c r="C9" s="1425"/>
      <c r="D9" s="1425"/>
      <c r="E9" s="1425"/>
      <c r="F9" s="1425"/>
      <c r="G9" s="1425"/>
      <c r="H9" s="1425"/>
      <c r="I9" s="1425"/>
      <c r="J9" s="1425"/>
      <c r="K9" s="1425"/>
      <c r="L9" s="1425"/>
      <c r="M9" s="1425"/>
      <c r="N9" s="1425"/>
      <c r="O9" s="1425"/>
      <c r="P9" s="1425"/>
    </row>
    <row r="10" spans="2:16" ht="15" customHeight="1" thickBot="1">
      <c r="B10" s="531"/>
      <c r="C10" s="346"/>
      <c r="D10" s="532" t="s">
        <v>929</v>
      </c>
      <c r="E10" s="533" t="s">
        <v>930</v>
      </c>
      <c r="F10" s="532" t="s">
        <v>931</v>
      </c>
      <c r="G10" s="532" t="s">
        <v>932</v>
      </c>
      <c r="H10" s="532" t="s">
        <v>933</v>
      </c>
      <c r="I10" s="532" t="s">
        <v>934</v>
      </c>
      <c r="J10" s="532" t="s">
        <v>935</v>
      </c>
      <c r="K10" s="532" t="s">
        <v>936</v>
      </c>
      <c r="L10" s="532" t="s">
        <v>3</v>
      </c>
      <c r="M10" s="532" t="s">
        <v>4</v>
      </c>
      <c r="N10" s="532" t="s">
        <v>5</v>
      </c>
      <c r="O10" s="532" t="s">
        <v>6</v>
      </c>
      <c r="P10" s="534" t="s">
        <v>0</v>
      </c>
    </row>
    <row r="11" spans="2:16" ht="26.25" thickBot="1">
      <c r="B11" s="795">
        <v>1</v>
      </c>
      <c r="C11" s="535" t="s">
        <v>937</v>
      </c>
      <c r="D11" s="332"/>
      <c r="E11" s="332"/>
      <c r="F11" s="798">
        <f>'[2]1.1PAF'!C14</f>
        <v>67.73</v>
      </c>
      <c r="G11" s="798">
        <f>'[2]1.1PAF'!D14</f>
        <v>53.59</v>
      </c>
      <c r="H11" s="798">
        <f>'[2]1.1PAF'!E14</f>
        <v>62.7</v>
      </c>
      <c r="I11" s="798">
        <f>'[2]1.1PAF'!F14</f>
        <v>66.435000000000002</v>
      </c>
      <c r="J11" s="798">
        <f>'[2]1.1PAF'!G14</f>
        <v>48.75</v>
      </c>
      <c r="K11" s="798">
        <f>'[2]1.1PAF'!H14</f>
        <v>63.6</v>
      </c>
      <c r="L11" s="798">
        <f>'[2]1.1PAF'!I14</f>
        <v>75.849999999999994</v>
      </c>
      <c r="M11" s="798">
        <f>'[2]1.1PAF'!J14</f>
        <v>87.41</v>
      </c>
      <c r="N11" s="798">
        <f>'[2]1.1PAF'!K14</f>
        <v>64.25</v>
      </c>
      <c r="O11" s="798">
        <f>'[2]1.1PAF'!L14</f>
        <v>61.77</v>
      </c>
      <c r="P11" s="332">
        <v>52.86</v>
      </c>
    </row>
    <row r="12" spans="2:16" ht="16.5" thickBot="1">
      <c r="B12" s="795">
        <v>2</v>
      </c>
      <c r="C12" s="535" t="s">
        <v>938</v>
      </c>
      <c r="D12" s="332"/>
      <c r="E12" s="332"/>
      <c r="F12" s="798">
        <f>'[2]1.2a Unit PLF'!B23</f>
        <v>67.73</v>
      </c>
      <c r="G12" s="798">
        <f>'[2]1.2a Unit PLF'!C23</f>
        <v>53.59</v>
      </c>
      <c r="H12" s="798">
        <f>'[2]1.2a Unit PLF'!D23</f>
        <v>62.7</v>
      </c>
      <c r="I12" s="798">
        <f>'[2]1.2a Unit PLF'!E23</f>
        <v>66.435000000000002</v>
      </c>
      <c r="J12" s="798">
        <f>'[2]1.2a Unit PLF'!F23</f>
        <v>48.75</v>
      </c>
      <c r="K12" s="798">
        <f>'[2]1.2a Unit PLF'!G23</f>
        <v>63.6</v>
      </c>
      <c r="L12" s="798">
        <f>'[2]1.2a Unit PLF'!H23</f>
        <v>66.849999999999994</v>
      </c>
      <c r="M12" s="798">
        <f>('[2]1.2a Unit PLF'!I23*140+'[2]1.2a Unit PLF'!I24*210)/350</f>
        <v>61.276000000000003</v>
      </c>
      <c r="N12" s="798">
        <f>('[2]1.2a Unit PLF'!J23*140+'[2]1.2a Unit PLF'!J24*210)/350</f>
        <v>42.465999999999994</v>
      </c>
      <c r="O12" s="798">
        <f>('[2]1.2a Unit PLF'!K23*140+'[2]1.2a Unit PLF'!K24*210)/350</f>
        <v>29.398</v>
      </c>
      <c r="P12" s="332">
        <v>32.229999999999997</v>
      </c>
    </row>
    <row r="13" spans="2:16" ht="16.5" thickBot="1">
      <c r="B13" s="795">
        <v>3</v>
      </c>
      <c r="C13" s="535" t="s">
        <v>939</v>
      </c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</row>
    <row r="14" spans="2:16" ht="16.5" thickBot="1">
      <c r="B14" s="795">
        <v>4</v>
      </c>
      <c r="C14" s="535" t="s">
        <v>940</v>
      </c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</row>
    <row r="15" spans="2:16" ht="16.5" thickBot="1">
      <c r="B15" s="795">
        <v>5</v>
      </c>
      <c r="C15" s="535" t="s">
        <v>941</v>
      </c>
      <c r="D15" s="332"/>
      <c r="E15" s="332"/>
      <c r="F15" s="332">
        <f>'[2]1.5 Net Energy'!C182</f>
        <v>1837.7259999999999</v>
      </c>
      <c r="G15" s="332">
        <f>'[2]1.5 Net Energy'!D182</f>
        <v>1467.2539999999999</v>
      </c>
      <c r="H15" s="332">
        <f>'[2]1.5 Net Energy'!E182</f>
        <v>1719.6309999999999</v>
      </c>
      <c r="I15" s="332">
        <f>'[2]1.5 Net Energy'!F182</f>
        <v>1823.0434</v>
      </c>
      <c r="J15" s="332">
        <f>'[2]1.5 Net Energy'!G182</f>
        <v>1337.6012799999999</v>
      </c>
      <c r="K15" s="332">
        <f>'[2]1.5 Net Energy'!H182</f>
        <v>1745.3899999999999</v>
      </c>
      <c r="L15" s="332">
        <f>'[2]1.5 Net Energy'!I182</f>
        <v>1834.3490000000002</v>
      </c>
      <c r="M15" s="332">
        <f>'[2]1.5 Net Energy'!J182</f>
        <v>1678.8488990000001</v>
      </c>
      <c r="N15" s="332">
        <f>'[2]1.5 Net Energy'!K182</f>
        <v>1153.654751</v>
      </c>
      <c r="O15" s="332">
        <f>'[2]1.5 Net Energy'!L182</f>
        <v>790.01727499999993</v>
      </c>
      <c r="P15" s="332">
        <v>518.24</v>
      </c>
    </row>
    <row r="16" spans="2:16" ht="25.5">
      <c r="B16" s="799">
        <v>6</v>
      </c>
      <c r="C16" s="785" t="s">
        <v>1306</v>
      </c>
      <c r="D16" s="794"/>
      <c r="E16" s="794"/>
      <c r="F16" s="794"/>
      <c r="G16" s="794"/>
      <c r="H16" s="794"/>
      <c r="I16" s="794"/>
      <c r="J16" s="794"/>
      <c r="K16" s="794"/>
      <c r="L16" s="3"/>
      <c r="M16" s="3"/>
      <c r="N16" s="3"/>
      <c r="O16" s="3"/>
      <c r="P16" s="3"/>
    </row>
    <row r="17" spans="2:17" ht="15.75">
      <c r="B17" s="799">
        <v>7</v>
      </c>
      <c r="C17" s="785" t="s">
        <v>942</v>
      </c>
      <c r="D17" s="794"/>
      <c r="E17" s="794"/>
      <c r="F17" s="794"/>
      <c r="G17" s="794"/>
      <c r="H17" s="794"/>
      <c r="I17" s="794"/>
      <c r="J17" s="794"/>
      <c r="K17" s="794"/>
      <c r="L17" s="794"/>
      <c r="M17" s="794"/>
      <c r="N17" s="794"/>
      <c r="O17" s="794"/>
      <c r="P17" s="794"/>
    </row>
    <row r="18" spans="2:17" ht="25.5">
      <c r="B18" s="799">
        <v>8</v>
      </c>
      <c r="C18" s="785" t="s">
        <v>1307</v>
      </c>
      <c r="D18" s="794"/>
      <c r="E18" s="794"/>
      <c r="F18" s="794"/>
      <c r="G18" s="794"/>
      <c r="H18" s="794"/>
      <c r="I18" s="794"/>
      <c r="J18" s="794"/>
      <c r="K18" s="794"/>
      <c r="L18" s="794"/>
      <c r="M18" s="794"/>
      <c r="N18" s="794"/>
      <c r="O18" s="794"/>
      <c r="P18" s="794"/>
    </row>
    <row r="19" spans="2:17" ht="25.5">
      <c r="B19" s="799">
        <v>9</v>
      </c>
      <c r="C19" s="785" t="s">
        <v>1308</v>
      </c>
      <c r="D19" s="794"/>
      <c r="E19" s="794"/>
      <c r="F19" s="794"/>
      <c r="G19" s="794"/>
      <c r="H19" s="794"/>
      <c r="I19" s="794"/>
      <c r="J19" s="794"/>
      <c r="K19" s="794"/>
      <c r="L19" s="794"/>
      <c r="M19" s="794"/>
      <c r="N19" s="794"/>
      <c r="O19" s="794"/>
      <c r="P19" s="794"/>
    </row>
    <row r="20" spans="2:17" ht="25.5">
      <c r="B20" s="785">
        <v>10</v>
      </c>
      <c r="C20" s="785" t="s">
        <v>1309</v>
      </c>
      <c r="D20" s="794"/>
      <c r="E20" s="794"/>
      <c r="F20" s="794"/>
      <c r="G20" s="794"/>
      <c r="H20" s="794"/>
      <c r="I20" s="794"/>
      <c r="J20" s="794"/>
      <c r="K20" s="794"/>
      <c r="L20" s="794"/>
      <c r="M20" s="794"/>
      <c r="N20" s="794"/>
      <c r="O20" s="794"/>
      <c r="P20" s="794"/>
    </row>
    <row r="21" spans="2:17" ht="51">
      <c r="B21" s="785">
        <v>11</v>
      </c>
      <c r="C21" s="785" t="s">
        <v>1310</v>
      </c>
      <c r="D21" s="794"/>
      <c r="E21" s="794"/>
      <c r="F21" s="794"/>
      <c r="G21" s="794"/>
      <c r="H21" s="794"/>
      <c r="I21" s="794"/>
      <c r="J21" s="794"/>
      <c r="K21" s="794"/>
      <c r="L21" s="794"/>
      <c r="M21" s="794"/>
      <c r="N21" s="794"/>
      <c r="O21" s="794"/>
      <c r="P21" s="794"/>
    </row>
    <row r="22" spans="2:17" ht="25.5">
      <c r="B22" s="785">
        <v>12</v>
      </c>
      <c r="C22" s="785" t="s">
        <v>1311</v>
      </c>
      <c r="D22" s="794"/>
      <c r="E22" s="794"/>
      <c r="F22" s="794"/>
      <c r="G22" s="794"/>
      <c r="H22" s="794"/>
      <c r="I22" s="794"/>
      <c r="J22" s="794"/>
      <c r="K22" s="794"/>
      <c r="L22" s="794"/>
      <c r="M22" s="794"/>
      <c r="N22" s="794"/>
      <c r="O22" s="794"/>
      <c r="P22" s="794"/>
    </row>
    <row r="23" spans="2:17" ht="15.75">
      <c r="B23" s="785">
        <v>13</v>
      </c>
      <c r="C23" s="785" t="s">
        <v>943</v>
      </c>
      <c r="D23" s="794"/>
      <c r="E23" s="794"/>
      <c r="F23" s="794"/>
      <c r="G23" s="794"/>
      <c r="H23" s="794"/>
      <c r="I23" s="794"/>
      <c r="J23" s="794"/>
      <c r="K23" s="794"/>
      <c r="L23" s="794"/>
      <c r="M23" s="794"/>
      <c r="N23" s="794"/>
      <c r="O23" s="794"/>
      <c r="P23" s="794"/>
    </row>
    <row r="24" spans="2:17" ht="25.5">
      <c r="B24" s="785">
        <v>14</v>
      </c>
      <c r="C24" s="785" t="s">
        <v>1312</v>
      </c>
      <c r="D24" s="794"/>
      <c r="E24" s="794"/>
      <c r="F24" s="794"/>
      <c r="G24" s="794"/>
      <c r="H24" s="794"/>
      <c r="I24" s="794"/>
      <c r="J24" s="794"/>
      <c r="K24" s="794"/>
      <c r="L24" s="794"/>
      <c r="M24" s="794"/>
      <c r="N24" s="794"/>
      <c r="O24" s="794"/>
      <c r="P24" s="794"/>
    </row>
    <row r="25" spans="2:17" ht="25.5">
      <c r="B25" s="785">
        <v>15</v>
      </c>
      <c r="C25" s="785" t="s">
        <v>1313</v>
      </c>
      <c r="D25" s="794"/>
      <c r="E25" s="794"/>
      <c r="F25" s="794"/>
      <c r="G25" s="794"/>
      <c r="H25" s="794"/>
      <c r="I25" s="794">
        <v>2.4</v>
      </c>
      <c r="J25" s="794">
        <v>2.4</v>
      </c>
      <c r="K25" s="794">
        <v>2.4</v>
      </c>
      <c r="L25" s="794">
        <v>2.4</v>
      </c>
      <c r="M25" s="794">
        <v>2.4</v>
      </c>
      <c r="N25" s="794">
        <v>2.4</v>
      </c>
      <c r="O25" s="794">
        <v>2.4</v>
      </c>
      <c r="P25" s="794">
        <v>2.4</v>
      </c>
    </row>
    <row r="26" spans="2:17" ht="51">
      <c r="B26" s="785">
        <v>16</v>
      </c>
      <c r="C26" s="785" t="s">
        <v>1314</v>
      </c>
      <c r="D26" s="794"/>
      <c r="E26" s="794"/>
      <c r="F26" s="794"/>
      <c r="G26" s="794"/>
      <c r="H26" s="794"/>
      <c r="I26" s="794"/>
      <c r="J26" s="794"/>
      <c r="K26" s="794"/>
      <c r="L26" s="794"/>
      <c r="M26" s="794"/>
      <c r="N26" s="794"/>
      <c r="O26" s="794"/>
      <c r="P26" s="794"/>
      <c r="Q26" s="794"/>
    </row>
    <row r="27" spans="2:17" ht="25.5">
      <c r="B27" s="785">
        <v>17</v>
      </c>
      <c r="C27" s="785" t="s">
        <v>1315</v>
      </c>
      <c r="D27" s="794"/>
      <c r="E27" s="794"/>
      <c r="F27" s="794"/>
      <c r="G27" s="794"/>
      <c r="H27" s="794"/>
      <c r="I27" s="794"/>
      <c r="J27" s="794"/>
      <c r="K27" s="794"/>
      <c r="L27" s="794"/>
      <c r="M27" s="794"/>
      <c r="N27" s="794"/>
      <c r="O27" s="794"/>
      <c r="P27" s="794"/>
    </row>
    <row r="28" spans="2:17" ht="15.75">
      <c r="B28" s="785">
        <v>18</v>
      </c>
      <c r="C28" s="785" t="s">
        <v>944</v>
      </c>
      <c r="D28" s="794"/>
      <c r="E28" s="794"/>
      <c r="F28" s="794"/>
      <c r="G28" s="794"/>
      <c r="H28" s="794"/>
      <c r="I28" s="794">
        <v>2820</v>
      </c>
      <c r="J28" s="794">
        <v>2820</v>
      </c>
      <c r="K28" s="794">
        <v>2820</v>
      </c>
      <c r="L28" s="794">
        <v>2820</v>
      </c>
      <c r="M28" s="794">
        <v>2820</v>
      </c>
      <c r="N28" s="794">
        <v>2820</v>
      </c>
      <c r="O28" s="794">
        <v>2820</v>
      </c>
      <c r="P28" s="794">
        <v>2820</v>
      </c>
    </row>
    <row r="29" spans="2:17" s="784" customFormat="1" ht="25.5">
      <c r="B29" s="797">
        <v>19</v>
      </c>
      <c r="C29" s="797" t="s">
        <v>1316</v>
      </c>
      <c r="D29" s="796"/>
      <c r="E29" s="796"/>
      <c r="F29" s="796"/>
      <c r="G29" s="796"/>
      <c r="H29" s="796"/>
      <c r="I29" s="796">
        <v>10.5</v>
      </c>
      <c r="J29" s="796">
        <v>10.5</v>
      </c>
      <c r="K29" s="796">
        <v>10.5</v>
      </c>
      <c r="L29" s="796">
        <v>10.5</v>
      </c>
      <c r="M29" s="796">
        <v>10.5</v>
      </c>
      <c r="N29" s="796">
        <v>10.5</v>
      </c>
      <c r="O29" s="796">
        <v>10.5</v>
      </c>
      <c r="P29" s="796">
        <v>10.5</v>
      </c>
    </row>
    <row r="30" spans="2:17" ht="25.5">
      <c r="B30" s="785">
        <v>20</v>
      </c>
      <c r="C30" s="785" t="s">
        <v>1289</v>
      </c>
      <c r="E30" s="794"/>
      <c r="F30" s="783"/>
      <c r="G30" s="783"/>
      <c r="H30" s="783"/>
      <c r="I30" s="786">
        <v>3.95</v>
      </c>
      <c r="J30" s="786">
        <v>0</v>
      </c>
      <c r="K30" s="786">
        <v>7.81</v>
      </c>
      <c r="L30" s="786">
        <v>0</v>
      </c>
      <c r="M30" s="786">
        <v>0</v>
      </c>
      <c r="N30" s="783">
        <v>8.5544000000000011</v>
      </c>
      <c r="O30" s="783">
        <v>0.95330000000000004</v>
      </c>
      <c r="P30" s="783">
        <v>0</v>
      </c>
    </row>
    <row r="31" spans="2:17" ht="15.75">
      <c r="B31" s="785">
        <v>21</v>
      </c>
      <c r="C31" s="785" t="s">
        <v>945</v>
      </c>
      <c r="D31" s="783"/>
      <c r="E31" s="794"/>
      <c r="F31" s="794"/>
      <c r="G31" s="783"/>
      <c r="H31" s="783"/>
      <c r="I31" s="786">
        <v>100.5574</v>
      </c>
      <c r="J31" s="786">
        <v>103.3459</v>
      </c>
      <c r="K31" s="786">
        <v>112.315</v>
      </c>
      <c r="L31" s="786">
        <v>113.6673</v>
      </c>
      <c r="M31" s="786">
        <v>114.4699</v>
      </c>
      <c r="N31" s="794">
        <v>125.91969999999999</v>
      </c>
      <c r="O31" s="794">
        <v>131.13579999999999</v>
      </c>
      <c r="P31" s="794">
        <v>134.0849</v>
      </c>
    </row>
    <row r="32" spans="2:17" ht="25.5">
      <c r="B32" s="788">
        <v>22</v>
      </c>
      <c r="C32" s="785" t="s">
        <v>1290</v>
      </c>
      <c r="D32" s="789"/>
      <c r="E32" s="789"/>
      <c r="F32" s="794"/>
      <c r="G32" s="783"/>
      <c r="H32" s="783"/>
      <c r="I32" s="790">
        <v>178.00049999999999</v>
      </c>
      <c r="J32" s="790">
        <v>179.5506</v>
      </c>
      <c r="K32" s="790">
        <v>182.74639999999999</v>
      </c>
      <c r="L32" s="790">
        <v>184.32419999999999</v>
      </c>
      <c r="M32" s="790">
        <v>183.2268</v>
      </c>
      <c r="N32" s="789">
        <v>231.18330000000003</v>
      </c>
      <c r="O32" s="789">
        <v>235.19759999999999</v>
      </c>
      <c r="P32" s="789">
        <v>237.3348</v>
      </c>
    </row>
    <row r="33" spans="2:16" ht="25.5">
      <c r="B33" s="785">
        <v>23</v>
      </c>
      <c r="C33" s="785" t="s">
        <v>1291</v>
      </c>
      <c r="D33" s="783"/>
      <c r="E33" s="791"/>
      <c r="F33" s="787"/>
      <c r="G33" s="783"/>
      <c r="H33" s="783"/>
      <c r="I33" s="786">
        <v>210.6259</v>
      </c>
      <c r="J33" s="786">
        <v>219.92099999999999</v>
      </c>
      <c r="K33" s="786">
        <v>249.81799999999998</v>
      </c>
      <c r="L33" s="786">
        <v>254.32550000000001</v>
      </c>
      <c r="M33" s="786">
        <v>257.00099999999998</v>
      </c>
      <c r="N33" s="786">
        <v>295.1671</v>
      </c>
      <c r="O33" s="783">
        <v>312.55400000000003</v>
      </c>
      <c r="P33" s="783">
        <v>322.38419999999996</v>
      </c>
    </row>
    <row r="34" spans="2:16" ht="25.5">
      <c r="B34" s="785">
        <v>24</v>
      </c>
      <c r="C34" s="785" t="s">
        <v>1292</v>
      </c>
      <c r="D34" s="783"/>
      <c r="E34" s="3"/>
      <c r="F34" s="787"/>
      <c r="G34" s="783"/>
      <c r="H34" s="783"/>
      <c r="I34" s="786">
        <v>210.29310000000001</v>
      </c>
      <c r="J34" s="786">
        <v>214.02070000000003</v>
      </c>
      <c r="K34" s="786">
        <v>230.31930000000003</v>
      </c>
      <c r="L34" s="786">
        <v>236.4161</v>
      </c>
      <c r="M34" s="786">
        <v>225.65859999999998</v>
      </c>
      <c r="N34" s="786">
        <v>169.63230000000004</v>
      </c>
      <c r="O34" s="786">
        <v>181.4102</v>
      </c>
      <c r="P34" s="786">
        <v>184.30619999999999</v>
      </c>
    </row>
    <row r="35" spans="2:16" ht="25.5">
      <c r="B35" s="783"/>
      <c r="C35" s="785" t="s">
        <v>1293</v>
      </c>
      <c r="D35" s="783"/>
      <c r="E35" s="3"/>
      <c r="F35" s="787"/>
      <c r="G35" s="787"/>
      <c r="H35" s="783"/>
      <c r="I35" s="783"/>
      <c r="J35" s="783"/>
      <c r="K35" s="783"/>
      <c r="L35" s="783"/>
      <c r="M35" s="783"/>
      <c r="N35" s="783"/>
      <c r="O35" s="783"/>
      <c r="P35" s="783"/>
    </row>
    <row r="36" spans="2:16" ht="15.75">
      <c r="B36" s="783"/>
      <c r="C36" s="785" t="s">
        <v>946</v>
      </c>
      <c r="D36" s="783"/>
      <c r="E36" s="3"/>
      <c r="F36" s="787"/>
      <c r="G36" s="787"/>
      <c r="H36" s="783"/>
      <c r="I36" s="786">
        <v>18.313299999999998</v>
      </c>
      <c r="J36" s="786">
        <v>15.8025</v>
      </c>
      <c r="K36" s="786">
        <v>20.894299999999998</v>
      </c>
      <c r="L36" s="786">
        <v>21.894299999999998</v>
      </c>
      <c r="M36" s="786">
        <v>17.680599999999998</v>
      </c>
      <c r="N36" s="794">
        <v>18.630199999999999</v>
      </c>
      <c r="O36" s="794">
        <v>19.921800000000001</v>
      </c>
      <c r="P36" s="794">
        <v>20.554600000000001</v>
      </c>
    </row>
    <row r="37" spans="2:16" ht="15.75">
      <c r="B37" s="783"/>
      <c r="C37" s="785" t="s">
        <v>947</v>
      </c>
      <c r="D37" s="3"/>
      <c r="E37" s="787"/>
      <c r="F37" s="787"/>
      <c r="G37" s="783"/>
      <c r="H37" s="783"/>
      <c r="I37" s="792">
        <f>+I36/I34</f>
        <v>8.7084645192828478E-2</v>
      </c>
      <c r="J37" s="792">
        <f t="shared" ref="J37:P37" si="0">+J36/J34</f>
        <v>7.3836315833001195E-2</v>
      </c>
      <c r="K37" s="792">
        <f t="shared" si="0"/>
        <v>9.0718841191337399E-2</v>
      </c>
      <c r="L37" s="792">
        <f t="shared" si="0"/>
        <v>9.2609175094251192E-2</v>
      </c>
      <c r="M37" s="792">
        <f t="shared" si="0"/>
        <v>7.835110206302795E-2</v>
      </c>
      <c r="N37" s="792">
        <f t="shared" si="0"/>
        <v>0.10982696102098477</v>
      </c>
      <c r="O37" s="792">
        <f t="shared" si="0"/>
        <v>0.10981631683334234</v>
      </c>
      <c r="P37" s="792">
        <f t="shared" si="0"/>
        <v>0.11152419180689527</v>
      </c>
    </row>
    <row r="38" spans="2:16" ht="15.75">
      <c r="B38" s="783"/>
      <c r="C38" s="785" t="s">
        <v>948</v>
      </c>
      <c r="D38" s="3"/>
      <c r="E38" s="787"/>
      <c r="F38" s="792"/>
      <c r="G38" s="783"/>
      <c r="H38" s="783"/>
      <c r="I38" s="783"/>
      <c r="J38" s="783"/>
      <c r="K38" s="783"/>
      <c r="L38" s="783"/>
      <c r="M38" s="783"/>
      <c r="N38" s="783"/>
      <c r="O38" s="783"/>
      <c r="P38" s="783"/>
    </row>
    <row r="39" spans="2:16" ht="15.75">
      <c r="B39" s="783"/>
      <c r="C39" s="785" t="s">
        <v>1294</v>
      </c>
      <c r="D39" s="3"/>
      <c r="E39" s="787"/>
      <c r="F39" s="783"/>
      <c r="G39" s="791"/>
      <c r="H39" s="783"/>
      <c r="I39" s="786">
        <v>0.28370000000000001</v>
      </c>
      <c r="J39" s="786">
        <v>0.1741</v>
      </c>
      <c r="K39" s="786">
        <v>0.33990000000000004</v>
      </c>
      <c r="L39" s="786">
        <v>0.36420000000000002</v>
      </c>
      <c r="M39" s="786">
        <v>0</v>
      </c>
      <c r="N39" s="786">
        <v>0.43810000000000004</v>
      </c>
      <c r="O39" s="786">
        <v>0.49200000000000005</v>
      </c>
      <c r="P39" s="786">
        <v>4.9400000000000006E-2</v>
      </c>
    </row>
    <row r="40" spans="2:16" ht="25.5">
      <c r="B40" s="783"/>
      <c r="C40" s="785" t="s">
        <v>1295</v>
      </c>
      <c r="D40" s="3"/>
      <c r="E40" s="787"/>
      <c r="F40" s="783"/>
      <c r="G40" s="791"/>
      <c r="H40" s="783"/>
      <c r="I40" s="792">
        <f>+I39/I34</f>
        <v>1.3490694654270635E-3</v>
      </c>
      <c r="J40" s="792">
        <f t="shared" ref="J40:M40" si="1">+J39/J34</f>
        <v>8.1347271548966977E-4</v>
      </c>
      <c r="K40" s="792">
        <f t="shared" si="1"/>
        <v>1.4757773230467443E-3</v>
      </c>
      <c r="L40" s="792">
        <f t="shared" si="1"/>
        <v>1.540504221159219E-3</v>
      </c>
      <c r="M40" s="792">
        <f t="shared" si="1"/>
        <v>0</v>
      </c>
      <c r="N40" s="792">
        <f>+N39/N34</f>
        <v>2.5826449325983313E-3</v>
      </c>
      <c r="O40" s="792">
        <f t="shared" ref="O40:P40" si="2">+O39/O34</f>
        <v>2.7120856489877641E-3</v>
      </c>
      <c r="P40" s="792">
        <f t="shared" si="2"/>
        <v>2.6803222029427124E-4</v>
      </c>
    </row>
    <row r="41" spans="2:16" ht="25.5">
      <c r="B41" s="783"/>
      <c r="C41" s="785" t="s">
        <v>1296</v>
      </c>
      <c r="D41" s="3"/>
      <c r="E41" s="787"/>
      <c r="F41" s="792"/>
      <c r="G41" s="791"/>
      <c r="H41" s="783"/>
      <c r="I41" s="783"/>
      <c r="J41" s="783"/>
      <c r="K41" s="783"/>
      <c r="L41" s="783"/>
      <c r="M41" s="783"/>
      <c r="N41" s="783"/>
      <c r="O41" s="783"/>
      <c r="P41" s="783"/>
    </row>
    <row r="42" spans="2:16" ht="15.75">
      <c r="B42" s="783"/>
      <c r="C42" s="785" t="s">
        <v>1294</v>
      </c>
      <c r="D42" s="783"/>
      <c r="E42" s="787"/>
      <c r="F42" s="792"/>
      <c r="G42" s="783"/>
      <c r="H42" s="783"/>
      <c r="I42" s="786">
        <v>10.92</v>
      </c>
      <c r="J42" s="786">
        <v>14.146400000000002</v>
      </c>
      <c r="K42" s="786">
        <v>17.004100000000001</v>
      </c>
      <c r="L42" s="786">
        <v>18.249500000000001</v>
      </c>
      <c r="M42" s="786">
        <v>7.2112999999999996</v>
      </c>
      <c r="N42" s="786">
        <v>18.378699999999998</v>
      </c>
      <c r="O42" s="786">
        <v>21.998899999999999</v>
      </c>
      <c r="P42" s="786">
        <v>17.729800000000001</v>
      </c>
    </row>
    <row r="43" spans="2:16" ht="15.75">
      <c r="B43" s="783"/>
      <c r="C43" s="785" t="s">
        <v>947</v>
      </c>
      <c r="D43" s="783"/>
      <c r="E43" s="787"/>
      <c r="F43" s="783"/>
      <c r="G43" s="783"/>
      <c r="H43" s="783"/>
      <c r="I43" s="792">
        <f>+I42/I34</f>
        <v>5.1927524012913402E-2</v>
      </c>
      <c r="J43" s="792">
        <f t="shared" ref="J43:P43" si="3">+J42/J34</f>
        <v>6.6098279278593144E-2</v>
      </c>
      <c r="K43" s="792">
        <f t="shared" si="3"/>
        <v>7.3828376519032485E-2</v>
      </c>
      <c r="L43" s="792">
        <f t="shared" si="3"/>
        <v>7.7192289357619903E-2</v>
      </c>
      <c r="M43" s="792">
        <f t="shared" si="3"/>
        <v>3.1956681464832278E-2</v>
      </c>
      <c r="N43" s="792">
        <f t="shared" si="3"/>
        <v>0.10834434243949999</v>
      </c>
      <c r="O43" s="792">
        <f t="shared" si="3"/>
        <v>0.12126605890958722</v>
      </c>
      <c r="P43" s="792">
        <f t="shared" si="3"/>
        <v>9.6197523469096546E-2</v>
      </c>
    </row>
    <row r="44" spans="2:16" ht="25.5">
      <c r="B44" s="783"/>
      <c r="C44" s="785" t="s">
        <v>949</v>
      </c>
      <c r="D44" s="783"/>
      <c r="E44" s="787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</row>
    <row r="45" spans="2:16" ht="15.75">
      <c r="B45" s="783"/>
      <c r="C45" s="785" t="s">
        <v>1294</v>
      </c>
      <c r="D45" s="783"/>
      <c r="E45" s="787"/>
      <c r="F45" s="783"/>
      <c r="G45" s="783"/>
      <c r="H45" s="783"/>
      <c r="I45" s="786">
        <v>21.805100000000003</v>
      </c>
      <c r="J45" s="786">
        <v>21.994899999999998</v>
      </c>
      <c r="K45" s="786">
        <v>22.386399999999998</v>
      </c>
      <c r="L45" s="786">
        <v>22.579699999999999</v>
      </c>
      <c r="M45" s="786">
        <v>22.445300000000003</v>
      </c>
      <c r="N45" s="786">
        <v>31.209699999999998</v>
      </c>
      <c r="O45" s="786">
        <v>31.7517</v>
      </c>
      <c r="P45" s="786">
        <v>32.040199999999999</v>
      </c>
    </row>
    <row r="46" spans="2:16" ht="15.75">
      <c r="B46" s="783"/>
      <c r="C46" s="785" t="s">
        <v>947</v>
      </c>
      <c r="D46" s="783"/>
      <c r="E46" s="787"/>
      <c r="F46" s="783"/>
      <c r="G46" s="783"/>
      <c r="H46" s="783"/>
      <c r="I46" s="792">
        <f>+I45/I34</f>
        <v>0.10368908918076723</v>
      </c>
      <c r="J46" s="792">
        <f t="shared" ref="J46:P46" si="4">+J45/J34</f>
        <v>0.1027699657089244</v>
      </c>
      <c r="K46" s="792">
        <f t="shared" si="4"/>
        <v>9.7197238789801785E-2</v>
      </c>
      <c r="L46" s="792">
        <f t="shared" si="4"/>
        <v>9.5508300830611792E-2</v>
      </c>
      <c r="M46" s="792">
        <f t="shared" si="4"/>
        <v>9.9465741611443156E-2</v>
      </c>
      <c r="N46" s="792">
        <f t="shared" si="4"/>
        <v>0.18398441806189028</v>
      </c>
      <c r="O46" s="792">
        <f t="shared" si="4"/>
        <v>0.17502709329464386</v>
      </c>
      <c r="P46" s="792">
        <f t="shared" si="4"/>
        <v>0.17384222560065804</v>
      </c>
    </row>
    <row r="47" spans="2:16" ht="38.25">
      <c r="B47" s="783"/>
      <c r="C47" s="785" t="s">
        <v>1297</v>
      </c>
      <c r="D47" s="783"/>
      <c r="E47" s="787"/>
      <c r="F47" s="783"/>
      <c r="G47" s="783"/>
      <c r="H47" s="783"/>
      <c r="I47" s="783"/>
      <c r="J47" s="783"/>
      <c r="K47" s="783"/>
      <c r="L47" s="783"/>
      <c r="M47" s="783"/>
      <c r="N47" s="783"/>
      <c r="O47" s="783"/>
      <c r="P47" s="783"/>
    </row>
    <row r="48" spans="2:16" ht="15.75">
      <c r="B48" s="783"/>
      <c r="C48" s="785" t="s">
        <v>1294</v>
      </c>
      <c r="D48" s="783"/>
      <c r="E48" s="791"/>
      <c r="F48" s="783"/>
      <c r="G48" s="783"/>
      <c r="H48" s="783"/>
      <c r="I48" s="786">
        <v>109.72499999999999</v>
      </c>
      <c r="J48" s="786">
        <v>112.875</v>
      </c>
      <c r="K48" s="786">
        <v>116.095</v>
      </c>
      <c r="L48" s="786">
        <v>119.42</v>
      </c>
      <c r="M48" s="786">
        <v>122.815</v>
      </c>
      <c r="N48" s="786">
        <v>100.42200000000001</v>
      </c>
      <c r="O48" s="786">
        <v>106.736</v>
      </c>
      <c r="P48" s="786">
        <v>113.456</v>
      </c>
    </row>
    <row r="49" spans="2:16" ht="15.75">
      <c r="B49" s="783"/>
      <c r="C49" s="785" t="s">
        <v>947</v>
      </c>
      <c r="D49" s="783"/>
      <c r="E49" s="791"/>
      <c r="F49" s="787"/>
      <c r="G49" s="783"/>
      <c r="H49" s="783"/>
      <c r="I49" s="792">
        <f>+I48/I34</f>
        <v>0.52177175570667789</v>
      </c>
      <c r="J49" s="792">
        <f t="shared" ref="J49:P49" si="5">+J48/J34</f>
        <v>0.52740225595000845</v>
      </c>
      <c r="K49" s="792">
        <f t="shared" si="5"/>
        <v>0.50406110126246473</v>
      </c>
      <c r="L49" s="792">
        <f t="shared" si="5"/>
        <v>0.50512634291826997</v>
      </c>
      <c r="M49" s="792">
        <f t="shared" si="5"/>
        <v>0.5442513602406468</v>
      </c>
      <c r="N49" s="792">
        <f t="shared" si="5"/>
        <v>0.59199810413464882</v>
      </c>
      <c r="O49" s="792">
        <f t="shared" si="5"/>
        <v>0.58836823949259742</v>
      </c>
      <c r="P49" s="792">
        <f t="shared" si="5"/>
        <v>0.61558428311147428</v>
      </c>
    </row>
    <row r="50" spans="2:16" ht="15.75">
      <c r="B50" s="783"/>
      <c r="C50" s="785" t="s">
        <v>950</v>
      </c>
      <c r="D50" s="783"/>
      <c r="E50" s="791"/>
      <c r="F50" s="787"/>
      <c r="G50" s="783"/>
      <c r="H50" s="783"/>
      <c r="I50" s="783"/>
      <c r="J50" s="783"/>
      <c r="K50" s="783"/>
      <c r="L50" s="783"/>
      <c r="M50" s="783"/>
      <c r="N50" s="783"/>
      <c r="O50" s="783"/>
      <c r="P50" s="783"/>
    </row>
    <row r="51" spans="2:16" ht="15.75">
      <c r="B51" s="783"/>
      <c r="C51" s="785" t="s">
        <v>1294</v>
      </c>
      <c r="D51" s="783"/>
      <c r="E51" s="791"/>
      <c r="F51" s="783"/>
      <c r="G51" s="783"/>
      <c r="H51" s="783"/>
      <c r="I51" s="786">
        <v>0</v>
      </c>
      <c r="J51" s="786">
        <v>0</v>
      </c>
      <c r="K51" s="786">
        <v>0</v>
      </c>
      <c r="L51" s="786">
        <v>0</v>
      </c>
      <c r="M51" s="786">
        <v>0</v>
      </c>
      <c r="N51" s="786">
        <v>0</v>
      </c>
      <c r="O51" s="786">
        <v>0</v>
      </c>
      <c r="P51" s="786">
        <v>0</v>
      </c>
    </row>
    <row r="52" spans="2:16" ht="15.75">
      <c r="B52" s="783"/>
      <c r="C52" s="785" t="s">
        <v>947</v>
      </c>
      <c r="D52" s="783"/>
      <c r="E52" s="791"/>
      <c r="F52" s="787"/>
      <c r="G52" s="783"/>
      <c r="H52" s="783"/>
      <c r="I52" s="792">
        <f>+I51/I34</f>
        <v>0</v>
      </c>
      <c r="J52" s="792">
        <f t="shared" ref="J52:P52" si="6">+J51/J34</f>
        <v>0</v>
      </c>
      <c r="K52" s="792">
        <f t="shared" si="6"/>
        <v>0</v>
      </c>
      <c r="L52" s="792">
        <f t="shared" si="6"/>
        <v>0</v>
      </c>
      <c r="M52" s="792">
        <f t="shared" si="6"/>
        <v>0</v>
      </c>
      <c r="N52" s="792">
        <f t="shared" si="6"/>
        <v>0</v>
      </c>
      <c r="O52" s="792">
        <f t="shared" si="6"/>
        <v>0</v>
      </c>
      <c r="P52" s="792">
        <f t="shared" si="6"/>
        <v>0</v>
      </c>
    </row>
    <row r="53" spans="2:16" ht="15.75">
      <c r="B53" s="785">
        <v>25</v>
      </c>
      <c r="C53" s="785" t="s">
        <v>1298</v>
      </c>
      <c r="D53" s="783"/>
      <c r="E53" s="783"/>
      <c r="F53" s="787"/>
      <c r="G53" s="783"/>
      <c r="H53" s="783"/>
      <c r="I53" s="786">
        <v>1.0356144882049834</v>
      </c>
      <c r="J53" s="786">
        <v>1.0539715173525537</v>
      </c>
      <c r="K53" s="786">
        <v>1.1311369917927299</v>
      </c>
      <c r="L53" s="786">
        <v>1.1642604460389721</v>
      </c>
      <c r="M53" s="786">
        <v>1.1112838012661996</v>
      </c>
      <c r="N53" s="786">
        <v>0.83537532875559972</v>
      </c>
      <c r="O53" s="786">
        <v>0.89093613912736547</v>
      </c>
      <c r="P53" s="786">
        <v>0.90763877172387153</v>
      </c>
    </row>
    <row r="54" spans="2:16" ht="18">
      <c r="B54" s="785">
        <v>26</v>
      </c>
      <c r="C54" s="785" t="s">
        <v>951</v>
      </c>
      <c r="D54" s="783"/>
      <c r="E54" s="783"/>
      <c r="F54" s="787"/>
      <c r="G54" s="783"/>
      <c r="H54" s="783"/>
      <c r="I54" s="786"/>
      <c r="J54" s="786"/>
      <c r="K54" s="786"/>
      <c r="L54" s="786"/>
      <c r="M54" s="786"/>
      <c r="N54" s="793"/>
      <c r="O54" s="793"/>
      <c r="P54" s="793"/>
    </row>
    <row r="55" spans="2:16" ht="15.75">
      <c r="B55" s="785">
        <v>27</v>
      </c>
      <c r="C55" s="785" t="s">
        <v>952</v>
      </c>
      <c r="D55" s="783"/>
      <c r="E55" s="783"/>
      <c r="F55" s="787"/>
      <c r="G55" s="783"/>
      <c r="H55" s="783"/>
      <c r="I55" s="786">
        <f>+I53+I54</f>
        <v>1.0356144882049834</v>
      </c>
      <c r="J55" s="786">
        <f t="shared" ref="J55:P55" si="7">+J53+J54</f>
        <v>1.0539715173525537</v>
      </c>
      <c r="K55" s="786">
        <f t="shared" si="7"/>
        <v>1.1311369917927299</v>
      </c>
      <c r="L55" s="786">
        <f t="shared" si="7"/>
        <v>1.1642604460389721</v>
      </c>
      <c r="M55" s="786">
        <f t="shared" si="7"/>
        <v>1.1112838012661996</v>
      </c>
      <c r="N55" s="786">
        <f t="shared" si="7"/>
        <v>0.83537532875559972</v>
      </c>
      <c r="O55" s="786">
        <f t="shared" si="7"/>
        <v>0.89093613912736547</v>
      </c>
      <c r="P55" s="786">
        <f t="shared" si="7"/>
        <v>0.90763877172387153</v>
      </c>
    </row>
    <row r="56" spans="2:16" ht="25.5">
      <c r="B56" s="785">
        <v>28</v>
      </c>
      <c r="C56" s="785" t="s">
        <v>1299</v>
      </c>
      <c r="D56" s="783"/>
      <c r="E56" s="783"/>
      <c r="F56" s="787"/>
      <c r="G56" s="783"/>
      <c r="H56" s="783"/>
      <c r="I56" s="783"/>
      <c r="J56" s="783"/>
      <c r="K56" s="783"/>
      <c r="L56" s="783"/>
      <c r="M56" s="783"/>
      <c r="N56" s="783"/>
      <c r="O56" s="783"/>
      <c r="P56" s="783"/>
    </row>
    <row r="57" spans="2:16" ht="25.5">
      <c r="B57" s="785">
        <v>29</v>
      </c>
      <c r="C57" s="785" t="s">
        <v>1300</v>
      </c>
      <c r="D57" s="783"/>
      <c r="E57" s="783"/>
      <c r="F57" s="787"/>
      <c r="G57" s="783"/>
      <c r="H57" s="783"/>
      <c r="I57" s="783"/>
      <c r="J57" s="783"/>
      <c r="K57" s="783"/>
      <c r="L57" s="783"/>
      <c r="M57" s="783"/>
      <c r="N57" s="783"/>
      <c r="O57" s="783"/>
      <c r="P57" s="783"/>
    </row>
    <row r="58" spans="2:16" ht="15.75">
      <c r="B58" s="785">
        <v>30</v>
      </c>
      <c r="C58" s="785" t="s">
        <v>953</v>
      </c>
      <c r="D58" s="783"/>
      <c r="E58" s="783"/>
      <c r="F58" s="787"/>
      <c r="G58" s="783"/>
      <c r="H58" s="783"/>
      <c r="I58" s="783"/>
      <c r="J58" s="783"/>
      <c r="K58" s="783"/>
      <c r="L58" s="783"/>
      <c r="M58" s="783"/>
      <c r="N58" s="783"/>
      <c r="O58" s="783"/>
      <c r="P58" s="783"/>
    </row>
    <row r="59" spans="2:16" ht="15.75">
      <c r="B59" s="785">
        <v>31</v>
      </c>
      <c r="C59" s="785" t="s">
        <v>954</v>
      </c>
      <c r="D59" s="783"/>
      <c r="E59" s="783"/>
      <c r="F59" s="783"/>
      <c r="G59" s="783"/>
      <c r="H59" s="783"/>
      <c r="I59" s="783"/>
      <c r="J59" s="783"/>
      <c r="K59" s="783"/>
      <c r="L59" s="783"/>
      <c r="M59" s="783"/>
      <c r="N59" s="783"/>
      <c r="O59" s="783"/>
      <c r="P59" s="783"/>
    </row>
    <row r="60" spans="2:16" ht="15.75">
      <c r="B60" s="785">
        <v>32</v>
      </c>
      <c r="C60" s="785" t="s">
        <v>955</v>
      </c>
      <c r="D60" s="783"/>
      <c r="E60" s="783"/>
      <c r="F60" s="783"/>
      <c r="G60" s="783"/>
      <c r="H60" s="783"/>
      <c r="I60" s="783"/>
      <c r="J60" s="783"/>
      <c r="K60" s="783"/>
      <c r="L60" s="783"/>
      <c r="M60" s="783"/>
      <c r="N60" s="783"/>
      <c r="O60" s="783"/>
      <c r="P60" s="783"/>
    </row>
    <row r="61" spans="2:16" ht="25.5">
      <c r="B61" s="785">
        <v>33</v>
      </c>
      <c r="C61" s="785" t="s">
        <v>956</v>
      </c>
      <c r="D61" s="783"/>
      <c r="E61" s="783"/>
      <c r="F61" s="783"/>
      <c r="G61" s="783"/>
      <c r="H61" s="783"/>
      <c r="I61" s="783"/>
      <c r="J61" s="783"/>
      <c r="K61" s="783"/>
      <c r="L61" s="783"/>
      <c r="M61" s="783"/>
      <c r="N61" s="783"/>
      <c r="O61" s="783"/>
      <c r="P61" s="783"/>
    </row>
    <row r="64" spans="2:16">
      <c r="B64" s="536" t="s">
        <v>957</v>
      </c>
      <c r="C64" s="536"/>
    </row>
    <row r="65" spans="2:3">
      <c r="B65" s="536" t="s">
        <v>958</v>
      </c>
      <c r="C65" s="536"/>
    </row>
    <row r="66" spans="2:3">
      <c r="B66" s="536" t="s">
        <v>959</v>
      </c>
      <c r="C66" s="536"/>
    </row>
    <row r="67" spans="2:3">
      <c r="B67" s="536" t="s">
        <v>960</v>
      </c>
      <c r="C67" s="536"/>
    </row>
    <row r="68" spans="2:3">
      <c r="C68" s="537"/>
    </row>
  </sheetData>
  <mergeCells count="6">
    <mergeCell ref="B9:P9"/>
    <mergeCell ref="B4:P4"/>
    <mergeCell ref="B5:P5"/>
    <mergeCell ref="B6:P6"/>
    <mergeCell ref="B7:P7"/>
    <mergeCell ref="B8:P8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1" sqref="L31:L3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AJ52"/>
  <sheetViews>
    <sheetView topLeftCell="I6" workbookViewId="0">
      <selection activeCell="Y15" sqref="Y15"/>
    </sheetView>
  </sheetViews>
  <sheetFormatPr defaultRowHeight="15"/>
  <cols>
    <col min="1" max="1" width="9.140625" style="570"/>
    <col min="2" max="2" width="7.140625" style="570" bestFit="1" customWidth="1"/>
    <col min="3" max="3" width="22.140625" style="570" bestFit="1" customWidth="1"/>
    <col min="4" max="4" width="13.42578125" style="570" bestFit="1" customWidth="1"/>
    <col min="5" max="13" width="8.7109375" style="570" customWidth="1"/>
    <col min="14" max="17" width="3.5703125" style="570" bestFit="1" customWidth="1"/>
    <col min="18" max="18" width="4" style="570" bestFit="1" customWidth="1"/>
    <col min="19" max="19" width="7.7109375" style="570" customWidth="1"/>
    <col min="20" max="23" width="3.5703125" style="570" bestFit="1" customWidth="1"/>
    <col min="24" max="24" width="4" style="570" bestFit="1" customWidth="1"/>
    <col min="25" max="25" width="7.7109375" style="570" bestFit="1" customWidth="1"/>
    <col min="26" max="26" width="3.5703125" style="570" bestFit="1" customWidth="1"/>
    <col min="27" max="27" width="7.7109375" style="570" bestFit="1" customWidth="1"/>
    <col min="28" max="28" width="3.5703125" style="570" bestFit="1" customWidth="1"/>
    <col min="29" max="29" width="7.7109375" style="570" bestFit="1" customWidth="1"/>
    <col min="30" max="30" width="4" style="570" bestFit="1" customWidth="1"/>
    <col min="31" max="31" width="7.7109375" style="570" bestFit="1" customWidth="1"/>
    <col min="32" max="32" width="3.5703125" style="570" bestFit="1" customWidth="1"/>
    <col min="33" max="33" width="7.7109375" style="570" bestFit="1" customWidth="1"/>
    <col min="34" max="34" width="3.5703125" style="570" bestFit="1" customWidth="1"/>
    <col min="35" max="35" width="7.7109375" style="570" bestFit="1" customWidth="1"/>
    <col min="36" max="16384" width="9.140625" style="570"/>
  </cols>
  <sheetData>
    <row r="1" spans="2:36">
      <c r="B1" s="691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692"/>
      <c r="AC1" s="692"/>
      <c r="AD1" s="692"/>
      <c r="AE1" s="692"/>
      <c r="AF1" s="692"/>
      <c r="AG1" s="692"/>
      <c r="AH1" s="692"/>
      <c r="AI1" s="693" t="s">
        <v>1284</v>
      </c>
    </row>
    <row r="2" spans="2:36" customFormat="1" ht="46.5" customHeight="1">
      <c r="B2" s="694">
        <v>16</v>
      </c>
      <c r="C2" s="552" t="s">
        <v>1024</v>
      </c>
      <c r="D2" s="575"/>
      <c r="E2" s="872" t="s">
        <v>1025</v>
      </c>
      <c r="F2" s="872"/>
      <c r="G2" s="872"/>
      <c r="H2" s="872"/>
      <c r="I2" s="872"/>
      <c r="J2" s="872"/>
      <c r="K2" s="872"/>
      <c r="L2" s="872"/>
      <c r="M2" s="872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254"/>
    </row>
    <row r="3" spans="2:36" customFormat="1">
      <c r="B3" s="562"/>
      <c r="C3" s="552"/>
      <c r="D3" s="575"/>
      <c r="E3" s="815" t="s">
        <v>3</v>
      </c>
      <c r="F3" s="817"/>
      <c r="G3" s="873" t="s">
        <v>4</v>
      </c>
      <c r="H3" s="874"/>
      <c r="I3" s="875" t="s">
        <v>5</v>
      </c>
      <c r="J3" s="875"/>
      <c r="K3" s="876" t="s">
        <v>6</v>
      </c>
      <c r="L3" s="876"/>
      <c r="M3" s="553" t="s">
        <v>0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254"/>
    </row>
    <row r="4" spans="2:36" customFormat="1">
      <c r="B4" s="562"/>
      <c r="C4" s="552" t="s">
        <v>181</v>
      </c>
      <c r="D4" s="575"/>
      <c r="E4" s="575" t="s">
        <v>1026</v>
      </c>
      <c r="F4" s="624" t="s">
        <v>1027</v>
      </c>
      <c r="G4" s="624" t="s">
        <v>1026</v>
      </c>
      <c r="H4" s="624" t="s">
        <v>1027</v>
      </c>
      <c r="I4" s="624" t="s">
        <v>1026</v>
      </c>
      <c r="J4" s="624" t="s">
        <v>1027</v>
      </c>
      <c r="K4" s="575" t="s">
        <v>1026</v>
      </c>
      <c r="L4" s="575" t="s">
        <v>1027</v>
      </c>
      <c r="M4" s="575" t="s">
        <v>1027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254"/>
    </row>
    <row r="5" spans="2:36" customFormat="1">
      <c r="B5" s="562">
        <v>16.100000000000001</v>
      </c>
      <c r="C5" s="551" t="s">
        <v>74</v>
      </c>
      <c r="D5" s="575" t="s">
        <v>1028</v>
      </c>
      <c r="E5" s="575">
        <v>6.12</v>
      </c>
      <c r="F5" s="624">
        <v>45.91</v>
      </c>
      <c r="G5" s="624">
        <v>0</v>
      </c>
      <c r="H5" s="624">
        <v>28</v>
      </c>
      <c r="I5" s="624">
        <v>86.62</v>
      </c>
      <c r="J5" s="600">
        <v>26.72</v>
      </c>
      <c r="K5" s="625">
        <v>22</v>
      </c>
      <c r="L5" s="625">
        <v>15</v>
      </c>
      <c r="M5" s="625">
        <v>16.12</v>
      </c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254"/>
    </row>
    <row r="6" spans="2:36" customFormat="1">
      <c r="B6" s="562">
        <v>16.2</v>
      </c>
      <c r="C6" s="592" t="s">
        <v>1029</v>
      </c>
      <c r="D6" s="575" t="s">
        <v>1028</v>
      </c>
      <c r="E6" s="575">
        <v>31.87</v>
      </c>
      <c r="F6" s="624">
        <v>21.23</v>
      </c>
      <c r="G6" s="624">
        <v>30.63</v>
      </c>
      <c r="H6" s="624">
        <v>56.65</v>
      </c>
      <c r="I6" s="624">
        <v>49.2</v>
      </c>
      <c r="J6" s="600">
        <v>47.65</v>
      </c>
      <c r="K6" s="625">
        <v>96.53</v>
      </c>
      <c r="L6" s="625">
        <v>64.680000000000007</v>
      </c>
      <c r="M6" s="625">
        <v>133.38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254"/>
    </row>
    <row r="7" spans="2:36" customFormat="1">
      <c r="B7" s="562">
        <v>16.3</v>
      </c>
      <c r="C7" s="592" t="s">
        <v>77</v>
      </c>
      <c r="D7" s="575"/>
      <c r="E7" s="575">
        <v>3</v>
      </c>
      <c r="F7" s="624">
        <v>27</v>
      </c>
      <c r="G7" s="624">
        <v>30</v>
      </c>
      <c r="H7" s="624">
        <v>24</v>
      </c>
      <c r="I7" s="624">
        <v>26</v>
      </c>
      <c r="J7" s="600">
        <v>9</v>
      </c>
      <c r="K7" s="625">
        <v>18</v>
      </c>
      <c r="L7" s="625">
        <v>11</v>
      </c>
      <c r="M7" s="625">
        <v>10</v>
      </c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254"/>
    </row>
    <row r="8" spans="2:36" customFormat="1">
      <c r="B8" s="562">
        <v>16.399999999999999</v>
      </c>
      <c r="C8" s="592" t="s">
        <v>1030</v>
      </c>
      <c r="D8" s="575"/>
      <c r="E8" s="575">
        <v>20</v>
      </c>
      <c r="F8" s="624">
        <v>28</v>
      </c>
      <c r="G8" s="624">
        <v>30</v>
      </c>
      <c r="H8" s="624">
        <v>24</v>
      </c>
      <c r="I8" s="624">
        <v>27</v>
      </c>
      <c r="J8" s="600">
        <v>10</v>
      </c>
      <c r="K8" s="625">
        <v>19</v>
      </c>
      <c r="L8" s="625">
        <v>12</v>
      </c>
      <c r="M8" s="625">
        <v>9</v>
      </c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254"/>
    </row>
    <row r="9" spans="2:36" customFormat="1">
      <c r="B9" s="562" t="s">
        <v>78</v>
      </c>
      <c r="C9" s="592" t="s">
        <v>79</v>
      </c>
      <c r="D9" s="575" t="s">
        <v>259</v>
      </c>
      <c r="E9" s="575">
        <v>13</v>
      </c>
      <c r="F9" s="624">
        <v>8</v>
      </c>
      <c r="G9" s="624">
        <v>21</v>
      </c>
      <c r="H9" s="624">
        <v>15</v>
      </c>
      <c r="I9" s="624">
        <v>23</v>
      </c>
      <c r="J9" s="600">
        <v>7</v>
      </c>
      <c r="K9" s="625">
        <v>6</v>
      </c>
      <c r="L9" s="625">
        <v>5</v>
      </c>
      <c r="M9" s="625">
        <v>6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254"/>
    </row>
    <row r="10" spans="2:36" customFormat="1">
      <c r="B10" s="562" t="s">
        <v>80</v>
      </c>
      <c r="C10" s="592" t="s">
        <v>81</v>
      </c>
      <c r="D10" s="575" t="s">
        <v>259</v>
      </c>
      <c r="E10" s="575">
        <v>4</v>
      </c>
      <c r="F10" s="624">
        <v>10</v>
      </c>
      <c r="G10" s="624">
        <v>5</v>
      </c>
      <c r="H10" s="624">
        <v>4</v>
      </c>
      <c r="I10" s="624">
        <v>4</v>
      </c>
      <c r="J10" s="600">
        <v>3</v>
      </c>
      <c r="K10" s="625">
        <v>2</v>
      </c>
      <c r="L10" s="625">
        <v>2</v>
      </c>
      <c r="M10" s="625">
        <v>0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254"/>
    </row>
    <row r="11" spans="2:36" customFormat="1">
      <c r="B11" s="562" t="s">
        <v>82</v>
      </c>
      <c r="C11" s="592" t="s">
        <v>83</v>
      </c>
      <c r="D11" s="575" t="s">
        <v>259</v>
      </c>
      <c r="E11" s="575">
        <v>3</v>
      </c>
      <c r="F11" s="624">
        <v>10</v>
      </c>
      <c r="G11" s="624">
        <v>4</v>
      </c>
      <c r="H11" s="624">
        <v>5</v>
      </c>
      <c r="I11" s="624">
        <v>0</v>
      </c>
      <c r="J11" s="600">
        <v>0</v>
      </c>
      <c r="K11" s="625">
        <v>11</v>
      </c>
      <c r="L11" s="625">
        <v>5</v>
      </c>
      <c r="M11" s="625">
        <v>3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254"/>
    </row>
    <row r="12" spans="2:36">
      <c r="B12" s="695"/>
      <c r="C12" s="696"/>
      <c r="D12" s="696"/>
      <c r="E12" s="696"/>
      <c r="F12" s="696"/>
      <c r="G12" s="696"/>
      <c r="H12" s="696"/>
      <c r="I12" s="696"/>
      <c r="J12" s="696"/>
      <c r="K12" s="696"/>
      <c r="L12" s="696"/>
      <c r="M12" s="696"/>
      <c r="N12" s="696"/>
      <c r="O12" s="696"/>
      <c r="P12" s="696"/>
      <c r="Q12" s="696"/>
      <c r="R12" s="696"/>
      <c r="S12" s="696"/>
      <c r="T12" s="696"/>
      <c r="U12" s="696"/>
      <c r="V12" s="696"/>
      <c r="W12" s="696"/>
      <c r="X12" s="696"/>
      <c r="Y12" s="696"/>
      <c r="Z12" s="696"/>
      <c r="AA12" s="696"/>
      <c r="AB12" s="696"/>
      <c r="AC12" s="696"/>
      <c r="AD12" s="696"/>
      <c r="AE12" s="696"/>
      <c r="AF12" s="696"/>
      <c r="AG12" s="696"/>
      <c r="AH12" s="696"/>
      <c r="AI12" s="697"/>
    </row>
    <row r="13" spans="2:36" ht="33.75" customHeight="1">
      <c r="B13" s="698" t="s">
        <v>113</v>
      </c>
      <c r="C13" s="572" t="s">
        <v>1</v>
      </c>
      <c r="D13" s="572" t="s">
        <v>2</v>
      </c>
      <c r="E13" s="572"/>
      <c r="F13" s="892" t="s">
        <v>3</v>
      </c>
      <c r="G13" s="878"/>
      <c r="H13" s="878"/>
      <c r="I13" s="878"/>
      <c r="J13" s="878"/>
      <c r="K13" s="879"/>
      <c r="L13" s="892" t="s">
        <v>4</v>
      </c>
      <c r="M13" s="878"/>
      <c r="N13" s="878"/>
      <c r="O13" s="878"/>
      <c r="P13" s="878"/>
      <c r="Q13" s="879"/>
      <c r="R13" s="892" t="s">
        <v>5</v>
      </c>
      <c r="S13" s="878"/>
      <c r="T13" s="878"/>
      <c r="U13" s="878"/>
      <c r="V13" s="878"/>
      <c r="W13" s="879"/>
      <c r="X13" s="892" t="s">
        <v>6</v>
      </c>
      <c r="Y13" s="878"/>
      <c r="Z13" s="878"/>
      <c r="AA13" s="878"/>
      <c r="AB13" s="878"/>
      <c r="AC13" s="879"/>
      <c r="AD13" s="892" t="s">
        <v>0</v>
      </c>
      <c r="AE13" s="878"/>
      <c r="AF13" s="878"/>
      <c r="AG13" s="878"/>
      <c r="AH13" s="878"/>
      <c r="AI13" s="880"/>
    </row>
    <row r="14" spans="2:36" ht="45">
      <c r="B14" s="699">
        <v>17</v>
      </c>
      <c r="C14" s="592" t="s">
        <v>1031</v>
      </c>
      <c r="D14" s="690" t="s">
        <v>279</v>
      </c>
      <c r="E14" s="571"/>
      <c r="F14" s="889" t="s">
        <v>1032</v>
      </c>
      <c r="G14" s="891"/>
      <c r="H14" s="889" t="s">
        <v>1033</v>
      </c>
      <c r="I14" s="891"/>
      <c r="J14" s="889" t="s">
        <v>1034</v>
      </c>
      <c r="K14" s="891"/>
      <c r="L14" s="889" t="s">
        <v>1032</v>
      </c>
      <c r="M14" s="891"/>
      <c r="N14" s="889" t="s">
        <v>1033</v>
      </c>
      <c r="O14" s="891"/>
      <c r="P14" s="889" t="s">
        <v>1034</v>
      </c>
      <c r="Q14" s="891"/>
      <c r="R14" s="889" t="s">
        <v>1032</v>
      </c>
      <c r="S14" s="891"/>
      <c r="T14" s="889" t="s">
        <v>1033</v>
      </c>
      <c r="U14" s="891"/>
      <c r="V14" s="889" t="s">
        <v>1034</v>
      </c>
      <c r="W14" s="891"/>
      <c r="X14" s="889" t="s">
        <v>1032</v>
      </c>
      <c r="Y14" s="891"/>
      <c r="Z14" s="889" t="s">
        <v>1033</v>
      </c>
      <c r="AA14" s="891"/>
      <c r="AB14" s="889" t="s">
        <v>1034</v>
      </c>
      <c r="AC14" s="891"/>
      <c r="AD14" s="889" t="s">
        <v>1032</v>
      </c>
      <c r="AE14" s="891"/>
      <c r="AF14" s="889" t="s">
        <v>1033</v>
      </c>
      <c r="AG14" s="891"/>
      <c r="AH14" s="889" t="s">
        <v>1034</v>
      </c>
      <c r="AI14" s="890"/>
    </row>
    <row r="15" spans="2:36" s="675" customFormat="1" ht="57.75">
      <c r="B15" s="700"/>
      <c r="C15" s="677"/>
      <c r="D15" s="676"/>
      <c r="E15" s="676"/>
      <c r="F15" s="678" t="s">
        <v>263</v>
      </c>
      <c r="G15" s="678" t="s">
        <v>1035</v>
      </c>
      <c r="H15" s="678" t="s">
        <v>263</v>
      </c>
      <c r="I15" s="678" t="s">
        <v>1035</v>
      </c>
      <c r="J15" s="678" t="s">
        <v>263</v>
      </c>
      <c r="K15" s="678" t="s">
        <v>1035</v>
      </c>
      <c r="L15" s="678" t="s">
        <v>263</v>
      </c>
      <c r="M15" s="678" t="s">
        <v>1035</v>
      </c>
      <c r="N15" s="678" t="s">
        <v>263</v>
      </c>
      <c r="O15" s="678" t="s">
        <v>1035</v>
      </c>
      <c r="P15" s="678" t="s">
        <v>263</v>
      </c>
      <c r="Q15" s="678" t="s">
        <v>1035</v>
      </c>
      <c r="R15" s="678" t="s">
        <v>263</v>
      </c>
      <c r="S15" s="678" t="s">
        <v>1035</v>
      </c>
      <c r="T15" s="678" t="s">
        <v>263</v>
      </c>
      <c r="U15" s="678" t="s">
        <v>1035</v>
      </c>
      <c r="V15" s="678" t="s">
        <v>263</v>
      </c>
      <c r="W15" s="678" t="s">
        <v>1035</v>
      </c>
      <c r="X15" s="678" t="s">
        <v>263</v>
      </c>
      <c r="Y15" s="678" t="s">
        <v>1035</v>
      </c>
      <c r="Z15" s="678" t="s">
        <v>263</v>
      </c>
      <c r="AA15" s="678" t="s">
        <v>1035</v>
      </c>
      <c r="AB15" s="678" t="s">
        <v>263</v>
      </c>
      <c r="AC15" s="678" t="s">
        <v>1035</v>
      </c>
      <c r="AD15" s="678" t="s">
        <v>263</v>
      </c>
      <c r="AE15" s="678" t="s">
        <v>1035</v>
      </c>
      <c r="AF15" s="678" t="s">
        <v>263</v>
      </c>
      <c r="AG15" s="678" t="s">
        <v>1035</v>
      </c>
      <c r="AH15" s="678" t="s">
        <v>263</v>
      </c>
      <c r="AI15" s="701" t="s">
        <v>1035</v>
      </c>
      <c r="AJ15" s="679"/>
    </row>
    <row r="16" spans="2:36" s="675" customFormat="1" ht="12.75">
      <c r="B16" s="702"/>
      <c r="C16" s="677"/>
      <c r="D16" s="680"/>
      <c r="E16" s="573" t="s">
        <v>1027</v>
      </c>
      <c r="F16" s="573">
        <v>150</v>
      </c>
      <c r="G16" s="573" t="s">
        <v>1039</v>
      </c>
      <c r="H16" s="573" t="s">
        <v>1036</v>
      </c>
      <c r="I16" s="573" t="s">
        <v>1036</v>
      </c>
      <c r="J16" s="573" t="s">
        <v>1036</v>
      </c>
      <c r="K16" s="573" t="s">
        <v>1036</v>
      </c>
      <c r="L16" s="573">
        <v>150</v>
      </c>
      <c r="M16" s="573" t="s">
        <v>1040</v>
      </c>
      <c r="N16" s="573" t="s">
        <v>1036</v>
      </c>
      <c r="O16" s="573" t="s">
        <v>1036</v>
      </c>
      <c r="P16" s="573" t="s">
        <v>1036</v>
      </c>
      <c r="Q16" s="573" t="s">
        <v>1036</v>
      </c>
      <c r="R16" s="573">
        <v>150</v>
      </c>
      <c r="S16" s="573" t="s">
        <v>1041</v>
      </c>
      <c r="T16" s="573" t="s">
        <v>1036</v>
      </c>
      <c r="U16" s="573" t="s">
        <v>1036</v>
      </c>
      <c r="V16" s="573" t="s">
        <v>1036</v>
      </c>
      <c r="W16" s="573" t="s">
        <v>1036</v>
      </c>
      <c r="X16" s="573">
        <v>150</v>
      </c>
      <c r="Y16" s="573" t="s">
        <v>1042</v>
      </c>
      <c r="Z16" s="573" t="s">
        <v>1036</v>
      </c>
      <c r="AA16" s="573" t="s">
        <v>1043</v>
      </c>
      <c r="AB16" s="573" t="s">
        <v>1036</v>
      </c>
      <c r="AC16" s="573" t="s">
        <v>1044</v>
      </c>
      <c r="AD16" s="573">
        <v>150</v>
      </c>
      <c r="AE16" s="573" t="s">
        <v>1045</v>
      </c>
      <c r="AF16" s="573" t="s">
        <v>1036</v>
      </c>
      <c r="AG16" s="573" t="s">
        <v>1046</v>
      </c>
      <c r="AH16" s="573" t="s">
        <v>1036</v>
      </c>
      <c r="AI16" s="703" t="s">
        <v>1047</v>
      </c>
    </row>
    <row r="17" spans="2:35" ht="30">
      <c r="B17" s="699">
        <v>19</v>
      </c>
      <c r="C17" s="592" t="s">
        <v>207</v>
      </c>
      <c r="D17" s="690" t="s">
        <v>184</v>
      </c>
      <c r="E17" s="629"/>
      <c r="F17" s="888"/>
      <c r="G17" s="878"/>
      <c r="H17" s="878"/>
      <c r="I17" s="878"/>
      <c r="J17" s="878"/>
      <c r="K17" s="879"/>
      <c r="L17" s="877"/>
      <c r="M17" s="878"/>
      <c r="N17" s="878"/>
      <c r="O17" s="878"/>
      <c r="P17" s="878"/>
      <c r="Q17" s="879"/>
      <c r="R17" s="877"/>
      <c r="S17" s="878"/>
      <c r="T17" s="878"/>
      <c r="U17" s="878"/>
      <c r="V17" s="878"/>
      <c r="W17" s="879"/>
      <c r="X17" s="877"/>
      <c r="Y17" s="878"/>
      <c r="Z17" s="878"/>
      <c r="AA17" s="878"/>
      <c r="AB17" s="878"/>
      <c r="AC17" s="879"/>
      <c r="AD17" s="877"/>
      <c r="AE17" s="878"/>
      <c r="AF17" s="878"/>
      <c r="AG17" s="878"/>
      <c r="AH17" s="878"/>
      <c r="AI17" s="880"/>
    </row>
    <row r="18" spans="2:35" ht="30">
      <c r="B18" s="699">
        <v>19.100000000000001</v>
      </c>
      <c r="C18" s="592" t="s">
        <v>185</v>
      </c>
      <c r="D18" s="573" t="s">
        <v>837</v>
      </c>
      <c r="E18" s="628"/>
      <c r="F18" s="877">
        <v>0.15</v>
      </c>
      <c r="G18" s="878"/>
      <c r="H18" s="878"/>
      <c r="I18" s="878"/>
      <c r="J18" s="878"/>
      <c r="K18" s="879"/>
      <c r="L18" s="877">
        <v>4.4000000000000002E-4</v>
      </c>
      <c r="M18" s="878"/>
      <c r="N18" s="878"/>
      <c r="O18" s="878"/>
      <c r="P18" s="878"/>
      <c r="Q18" s="879"/>
      <c r="R18" s="877">
        <v>0.38</v>
      </c>
      <c r="S18" s="878"/>
      <c r="T18" s="878"/>
      <c r="U18" s="878"/>
      <c r="V18" s="878"/>
      <c r="W18" s="879"/>
      <c r="X18" s="877">
        <v>8.4499999999999993</v>
      </c>
      <c r="Y18" s="878"/>
      <c r="Z18" s="878"/>
      <c r="AA18" s="878"/>
      <c r="AB18" s="878"/>
      <c r="AC18" s="879"/>
      <c r="AD18" s="877">
        <v>7.9</v>
      </c>
      <c r="AE18" s="878"/>
      <c r="AF18" s="878"/>
      <c r="AG18" s="878"/>
      <c r="AH18" s="878"/>
      <c r="AI18" s="880"/>
    </row>
    <row r="19" spans="2:35" ht="30">
      <c r="B19" s="699">
        <v>19.2</v>
      </c>
      <c r="C19" s="592" t="s">
        <v>186</v>
      </c>
      <c r="D19" s="573" t="s">
        <v>837</v>
      </c>
      <c r="E19" s="628"/>
      <c r="F19" s="877">
        <v>0</v>
      </c>
      <c r="G19" s="878"/>
      <c r="H19" s="878"/>
      <c r="I19" s="878"/>
      <c r="J19" s="878"/>
      <c r="K19" s="879"/>
      <c r="L19" s="877">
        <v>0</v>
      </c>
      <c r="M19" s="878"/>
      <c r="N19" s="878"/>
      <c r="O19" s="878"/>
      <c r="P19" s="878"/>
      <c r="Q19" s="879"/>
      <c r="R19" s="877">
        <v>0</v>
      </c>
      <c r="S19" s="878"/>
      <c r="T19" s="878"/>
      <c r="U19" s="878"/>
      <c r="V19" s="878"/>
      <c r="W19" s="879"/>
      <c r="X19" s="877">
        <v>0</v>
      </c>
      <c r="Y19" s="878"/>
      <c r="Z19" s="878"/>
      <c r="AA19" s="878"/>
      <c r="AB19" s="878"/>
      <c r="AC19" s="879"/>
      <c r="AD19" s="877">
        <v>0</v>
      </c>
      <c r="AE19" s="878"/>
      <c r="AF19" s="878"/>
      <c r="AG19" s="878"/>
      <c r="AH19" s="878"/>
      <c r="AI19" s="880"/>
    </row>
    <row r="20" spans="2:35">
      <c r="B20" s="699">
        <v>19.3</v>
      </c>
      <c r="C20" s="592" t="s">
        <v>187</v>
      </c>
      <c r="D20" s="573" t="s">
        <v>837</v>
      </c>
      <c r="E20" s="628"/>
      <c r="F20" s="877">
        <v>0</v>
      </c>
      <c r="G20" s="878"/>
      <c r="H20" s="878"/>
      <c r="I20" s="878"/>
      <c r="J20" s="878"/>
      <c r="K20" s="879"/>
      <c r="L20" s="877">
        <v>0</v>
      </c>
      <c r="M20" s="878"/>
      <c r="N20" s="878"/>
      <c r="O20" s="878"/>
      <c r="P20" s="878"/>
      <c r="Q20" s="879"/>
      <c r="R20" s="877">
        <v>0</v>
      </c>
      <c r="S20" s="878"/>
      <c r="T20" s="878"/>
      <c r="U20" s="878"/>
      <c r="V20" s="878"/>
      <c r="W20" s="879"/>
      <c r="X20" s="877">
        <v>0</v>
      </c>
      <c r="Y20" s="878"/>
      <c r="Z20" s="878"/>
      <c r="AA20" s="878"/>
      <c r="AB20" s="878"/>
      <c r="AC20" s="879"/>
      <c r="AD20" s="877">
        <v>0</v>
      </c>
      <c r="AE20" s="878"/>
      <c r="AF20" s="878"/>
      <c r="AG20" s="878"/>
      <c r="AH20" s="878"/>
      <c r="AI20" s="880"/>
    </row>
    <row r="21" spans="2:35" ht="45">
      <c r="B21" s="699">
        <v>19.399999999999999</v>
      </c>
      <c r="C21" s="592" t="s">
        <v>188</v>
      </c>
      <c r="D21" s="573" t="s">
        <v>837</v>
      </c>
      <c r="E21" s="628"/>
      <c r="F21" s="877">
        <v>84.73</v>
      </c>
      <c r="G21" s="878"/>
      <c r="H21" s="878"/>
      <c r="I21" s="878"/>
      <c r="J21" s="878"/>
      <c r="K21" s="879"/>
      <c r="L21" s="877">
        <v>58.99</v>
      </c>
      <c r="M21" s="878"/>
      <c r="N21" s="878"/>
      <c r="O21" s="878"/>
      <c r="P21" s="878"/>
      <c r="Q21" s="879"/>
      <c r="R21" s="877">
        <v>89.44</v>
      </c>
      <c r="S21" s="878"/>
      <c r="T21" s="878"/>
      <c r="U21" s="878"/>
      <c r="V21" s="878"/>
      <c r="W21" s="879"/>
      <c r="X21" s="877">
        <v>64.069999999999993</v>
      </c>
      <c r="Y21" s="878"/>
      <c r="Z21" s="878"/>
      <c r="AA21" s="878"/>
      <c r="AB21" s="878"/>
      <c r="AC21" s="879"/>
      <c r="AD21" s="877">
        <v>275.41000000000003</v>
      </c>
      <c r="AE21" s="878"/>
      <c r="AF21" s="878"/>
      <c r="AG21" s="878"/>
      <c r="AH21" s="878"/>
      <c r="AI21" s="880"/>
    </row>
    <row r="22" spans="2:35" ht="30.75" thickBot="1">
      <c r="B22" s="704">
        <v>19.5</v>
      </c>
      <c r="C22" s="705" t="s">
        <v>1037</v>
      </c>
      <c r="D22" s="706" t="s">
        <v>1038</v>
      </c>
      <c r="E22" s="707"/>
      <c r="F22" s="881">
        <v>0</v>
      </c>
      <c r="G22" s="882"/>
      <c r="H22" s="882"/>
      <c r="I22" s="882"/>
      <c r="J22" s="882"/>
      <c r="K22" s="883"/>
      <c r="L22" s="884">
        <v>0</v>
      </c>
      <c r="M22" s="885"/>
      <c r="N22" s="885"/>
      <c r="O22" s="885"/>
      <c r="P22" s="885"/>
      <c r="Q22" s="886"/>
      <c r="R22" s="884">
        <v>0</v>
      </c>
      <c r="S22" s="885"/>
      <c r="T22" s="885"/>
      <c r="U22" s="885"/>
      <c r="V22" s="885"/>
      <c r="W22" s="886"/>
      <c r="X22" s="884">
        <v>0</v>
      </c>
      <c r="Y22" s="885"/>
      <c r="Z22" s="885"/>
      <c r="AA22" s="885"/>
      <c r="AB22" s="885"/>
      <c r="AC22" s="886"/>
      <c r="AD22" s="884">
        <v>0</v>
      </c>
      <c r="AE22" s="885"/>
      <c r="AF22" s="885"/>
      <c r="AG22" s="885"/>
      <c r="AH22" s="885"/>
      <c r="AI22" s="887"/>
    </row>
    <row r="23" spans="2:35" ht="20.25" customHeight="1"/>
    <row r="24" spans="2:35" ht="20.25" customHeight="1"/>
    <row r="25" spans="2:35" ht="20.25" customHeight="1"/>
    <row r="26" spans="2:35" ht="20.25" customHeight="1"/>
    <row r="27" spans="2:35" ht="20.25" customHeight="1"/>
    <row r="28" spans="2:35" ht="20.25" customHeight="1"/>
    <row r="29" spans="2:35" ht="20.25" customHeight="1"/>
    <row r="30" spans="2:35" ht="20.25" customHeight="1"/>
    <row r="31" spans="2:35" ht="20.25" customHeight="1"/>
    <row r="32" spans="2:35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</sheetData>
  <mergeCells count="55">
    <mergeCell ref="F13:K13"/>
    <mergeCell ref="L13:Q13"/>
    <mergeCell ref="R13:W13"/>
    <mergeCell ref="X13:AC13"/>
    <mergeCell ref="AD13:AI13"/>
    <mergeCell ref="AH14:AI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F18:K18"/>
    <mergeCell ref="L18:Q18"/>
    <mergeCell ref="R18:W18"/>
    <mergeCell ref="X18:AC18"/>
    <mergeCell ref="AD18:AI18"/>
    <mergeCell ref="F17:K17"/>
    <mergeCell ref="L17:Q17"/>
    <mergeCell ref="R17:W17"/>
    <mergeCell ref="X17:AC17"/>
    <mergeCell ref="AD17:AI17"/>
    <mergeCell ref="F20:K20"/>
    <mergeCell ref="L20:Q20"/>
    <mergeCell ref="R20:W20"/>
    <mergeCell ref="X20:AC20"/>
    <mergeCell ref="AD20:AI20"/>
    <mergeCell ref="F19:K19"/>
    <mergeCell ref="L19:Q19"/>
    <mergeCell ref="R19:W19"/>
    <mergeCell ref="X19:AC19"/>
    <mergeCell ref="AD19:AI19"/>
    <mergeCell ref="F22:K22"/>
    <mergeCell ref="L22:Q22"/>
    <mergeCell ref="R22:W22"/>
    <mergeCell ref="X22:AC22"/>
    <mergeCell ref="AD22:AI22"/>
    <mergeCell ref="F21:K21"/>
    <mergeCell ref="L21:Q21"/>
    <mergeCell ref="R21:W21"/>
    <mergeCell ref="X21:AC21"/>
    <mergeCell ref="AD21:AI21"/>
    <mergeCell ref="E2:M2"/>
    <mergeCell ref="E3:F3"/>
    <mergeCell ref="G3:H3"/>
    <mergeCell ref="I3:J3"/>
    <mergeCell ref="K3:L3"/>
  </mergeCells>
  <printOptions horizontalCentered="1"/>
  <pageMargins left="0" right="0" top="0.74803149606299213" bottom="0.74803149606299213" header="0.31496062992125984" footer="0.31496062992125984"/>
  <pageSetup paperSize="5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I21"/>
  <sheetViews>
    <sheetView showGridLines="0" view="pageBreakPreview" zoomScale="106" zoomScaleSheetLayoutView="106" workbookViewId="0">
      <selection activeCell="B15" sqref="B15:I15"/>
    </sheetView>
  </sheetViews>
  <sheetFormatPr defaultRowHeight="14.25"/>
  <cols>
    <col min="1" max="1" width="9.140625" style="37"/>
    <col min="2" max="2" width="7.28515625" style="36" customWidth="1"/>
    <col min="3" max="3" width="42.5703125" style="37" customWidth="1"/>
    <col min="4" max="4" width="13.28515625" style="108" customWidth="1"/>
    <col min="5" max="9" width="9.7109375" style="37" customWidth="1"/>
    <col min="10" max="16384" width="9.140625" style="37"/>
  </cols>
  <sheetData>
    <row r="2" spans="2:9" ht="15" thickBot="1"/>
    <row r="3" spans="2:9">
      <c r="B3" s="835" t="s">
        <v>182</v>
      </c>
      <c r="C3" s="836"/>
      <c r="D3" s="836"/>
      <c r="E3" s="836"/>
      <c r="F3" s="836"/>
      <c r="G3" s="836"/>
      <c r="H3" s="836"/>
      <c r="I3" s="837"/>
    </row>
    <row r="4" spans="2:9" ht="17.25" thickBot="1">
      <c r="B4" s="84"/>
      <c r="C4" s="56"/>
      <c r="D4" s="109"/>
      <c r="E4" s="56"/>
      <c r="F4" s="56"/>
      <c r="G4" s="56"/>
      <c r="H4" s="56"/>
      <c r="I4" s="57"/>
    </row>
    <row r="5" spans="2:9" ht="32.25" thickBot="1">
      <c r="B5" s="100" t="s">
        <v>113</v>
      </c>
      <c r="C5" s="91" t="s">
        <v>39</v>
      </c>
      <c r="D5" s="95" t="s">
        <v>181</v>
      </c>
      <c r="E5" s="87" t="s">
        <v>3</v>
      </c>
      <c r="F5" s="87" t="s">
        <v>4</v>
      </c>
      <c r="G5" s="87" t="s">
        <v>5</v>
      </c>
      <c r="H5" s="87" t="s">
        <v>6</v>
      </c>
      <c r="I5" s="87" t="s">
        <v>0</v>
      </c>
    </row>
    <row r="6" spans="2:9" s="97" customFormat="1" ht="15.75">
      <c r="B6" s="127">
        <v>20</v>
      </c>
      <c r="C6" s="121" t="s">
        <v>189</v>
      </c>
      <c r="D6" s="122" t="s">
        <v>190</v>
      </c>
      <c r="E6" s="123"/>
      <c r="F6" s="123"/>
      <c r="G6" s="123"/>
      <c r="H6" s="123"/>
      <c r="I6" s="96"/>
    </row>
    <row r="7" spans="2:9" s="97" customFormat="1" ht="15.75">
      <c r="B7" s="126">
        <v>21</v>
      </c>
      <c r="C7" s="116" t="s">
        <v>191</v>
      </c>
      <c r="D7" s="114" t="s">
        <v>192</v>
      </c>
      <c r="E7" s="119"/>
      <c r="F7" s="119"/>
      <c r="G7" s="119"/>
      <c r="H7" s="119"/>
      <c r="I7" s="98"/>
    </row>
    <row r="8" spans="2:9" s="97" customFormat="1" ht="15" customHeight="1">
      <c r="B8" s="126">
        <v>22</v>
      </c>
      <c r="C8" s="116" t="s">
        <v>208</v>
      </c>
      <c r="D8" s="124"/>
      <c r="E8" s="118"/>
      <c r="F8" s="118"/>
      <c r="G8" s="118"/>
      <c r="H8" s="118"/>
      <c r="I8" s="98"/>
    </row>
    <row r="9" spans="2:9" s="97" customFormat="1" ht="15.75">
      <c r="B9" s="127">
        <v>22.1</v>
      </c>
      <c r="C9" s="121" t="s">
        <v>193</v>
      </c>
      <c r="D9" s="125"/>
      <c r="E9" s="123">
        <v>170</v>
      </c>
      <c r="F9" s="123">
        <v>163</v>
      </c>
      <c r="G9" s="123">
        <v>160</v>
      </c>
      <c r="H9" s="123">
        <v>168</v>
      </c>
      <c r="I9" s="96"/>
    </row>
    <row r="10" spans="2:9" s="97" customFormat="1" ht="15.75">
      <c r="B10" s="127">
        <v>22.2</v>
      </c>
      <c r="C10" s="121" t="s">
        <v>194</v>
      </c>
      <c r="D10" s="125"/>
      <c r="E10" s="123">
        <f>540+486</f>
        <v>1026</v>
      </c>
      <c r="F10" s="123">
        <f>455+437</f>
        <v>892</v>
      </c>
      <c r="G10" s="123">
        <f>404+393</f>
        <v>797</v>
      </c>
      <c r="H10" s="123">
        <f>363+361</f>
        <v>724</v>
      </c>
      <c r="I10" s="96"/>
    </row>
    <row r="11" spans="2:9" s="97" customFormat="1" ht="15.75">
      <c r="B11" s="127">
        <v>22.3</v>
      </c>
      <c r="C11" s="121" t="s">
        <v>195</v>
      </c>
      <c r="D11" s="125"/>
      <c r="E11" s="123"/>
      <c r="F11" s="123"/>
      <c r="G11" s="123"/>
      <c r="H11" s="123"/>
      <c r="I11" s="96"/>
    </row>
    <row r="12" spans="2:9" s="97" customFormat="1" ht="16.5" thickBot="1">
      <c r="B12" s="128">
        <v>23</v>
      </c>
      <c r="C12" s="101" t="s">
        <v>196</v>
      </c>
      <c r="D12" s="107" t="s">
        <v>197</v>
      </c>
      <c r="E12" s="311">
        <f>(E9+E10)/350</f>
        <v>3.4171428571428573</v>
      </c>
      <c r="F12" s="311">
        <f t="shared" ref="F12:I12" si="0">(F9+F10)/350</f>
        <v>3.0142857142857142</v>
      </c>
      <c r="G12" s="311">
        <f t="shared" si="0"/>
        <v>2.7342857142857144</v>
      </c>
      <c r="H12" s="311">
        <f t="shared" si="0"/>
        <v>2.5485714285714285</v>
      </c>
      <c r="I12" s="311">
        <f t="shared" si="0"/>
        <v>0</v>
      </c>
    </row>
    <row r="13" spans="2:9" s="97" customFormat="1" ht="15" customHeight="1">
      <c r="B13" s="899" t="s">
        <v>198</v>
      </c>
      <c r="C13" s="900"/>
      <c r="D13" s="900"/>
      <c r="E13" s="900"/>
      <c r="F13" s="900"/>
      <c r="G13" s="900"/>
      <c r="H13" s="900"/>
      <c r="I13" s="901"/>
    </row>
    <row r="14" spans="2:9" s="97" customFormat="1" ht="15.75">
      <c r="B14" s="105" t="s">
        <v>199</v>
      </c>
      <c r="C14" s="103"/>
      <c r="D14" s="113"/>
      <c r="E14" s="103"/>
      <c r="F14" s="103"/>
      <c r="G14" s="103"/>
      <c r="H14" s="103"/>
      <c r="I14" s="104"/>
    </row>
    <row r="15" spans="2:9" s="97" customFormat="1" ht="59.25" customHeight="1">
      <c r="B15" s="902" t="s">
        <v>200</v>
      </c>
      <c r="C15" s="903"/>
      <c r="D15" s="903"/>
      <c r="E15" s="903"/>
      <c r="F15" s="903"/>
      <c r="G15" s="903"/>
      <c r="H15" s="903"/>
      <c r="I15" s="904"/>
    </row>
    <row r="16" spans="2:9" s="106" customFormat="1" ht="29.25" customHeight="1">
      <c r="B16" s="893" t="s">
        <v>201</v>
      </c>
      <c r="C16" s="894"/>
      <c r="D16" s="894"/>
      <c r="E16" s="894"/>
      <c r="F16" s="894"/>
      <c r="G16" s="894"/>
      <c r="H16" s="894"/>
      <c r="I16" s="895"/>
    </row>
    <row r="17" spans="2:9" s="106" customFormat="1" ht="29.25" customHeight="1">
      <c r="B17" s="893" t="s">
        <v>202</v>
      </c>
      <c r="C17" s="894"/>
      <c r="D17" s="894"/>
      <c r="E17" s="894"/>
      <c r="F17" s="894"/>
      <c r="G17" s="894"/>
      <c r="H17" s="894"/>
      <c r="I17" s="895"/>
    </row>
    <row r="18" spans="2:9" s="106" customFormat="1" ht="29.25" customHeight="1">
      <c r="B18" s="893" t="s">
        <v>203</v>
      </c>
      <c r="C18" s="894"/>
      <c r="D18" s="894"/>
      <c r="E18" s="894"/>
      <c r="F18" s="894"/>
      <c r="G18" s="894"/>
      <c r="H18" s="894"/>
      <c r="I18" s="895"/>
    </row>
    <row r="19" spans="2:9" s="106" customFormat="1" ht="29.25" customHeight="1">
      <c r="B19" s="893" t="s">
        <v>204</v>
      </c>
      <c r="C19" s="894"/>
      <c r="D19" s="894"/>
      <c r="E19" s="894"/>
      <c r="F19" s="894"/>
      <c r="G19" s="894"/>
      <c r="H19" s="894"/>
      <c r="I19" s="895"/>
    </row>
    <row r="20" spans="2:9" s="106" customFormat="1" ht="29.25" customHeight="1">
      <c r="B20" s="893" t="s">
        <v>205</v>
      </c>
      <c r="C20" s="894"/>
      <c r="D20" s="894"/>
      <c r="E20" s="894"/>
      <c r="F20" s="894"/>
      <c r="G20" s="894"/>
      <c r="H20" s="894"/>
      <c r="I20" s="895"/>
    </row>
    <row r="21" spans="2:9" s="106" customFormat="1" ht="29.25" customHeight="1" thickBot="1">
      <c r="B21" s="896" t="s">
        <v>206</v>
      </c>
      <c r="C21" s="897"/>
      <c r="D21" s="897"/>
      <c r="E21" s="897"/>
      <c r="F21" s="897"/>
      <c r="G21" s="897"/>
      <c r="H21" s="897"/>
      <c r="I21" s="898"/>
    </row>
  </sheetData>
  <mergeCells count="9">
    <mergeCell ref="B19:I19"/>
    <mergeCell ref="B20:I20"/>
    <mergeCell ref="B21:I21"/>
    <mergeCell ref="B3:I3"/>
    <mergeCell ref="B13:I13"/>
    <mergeCell ref="B15:I15"/>
    <mergeCell ref="B16:I16"/>
    <mergeCell ref="B17:I17"/>
    <mergeCell ref="B18:I18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2:K29"/>
  <sheetViews>
    <sheetView showGridLines="0" view="pageBreakPreview" topLeftCell="A46" zoomScale="106" zoomScaleSheetLayoutView="106" workbookViewId="0">
      <selection activeCell="E21" sqref="E21"/>
    </sheetView>
  </sheetViews>
  <sheetFormatPr defaultRowHeight="14.25"/>
  <cols>
    <col min="1" max="1" width="9.140625" style="37"/>
    <col min="2" max="2" width="7.28515625" style="36" customWidth="1"/>
    <col min="3" max="3" width="42.5703125" style="37" customWidth="1"/>
    <col min="4" max="4" width="17.5703125" style="108" customWidth="1"/>
    <col min="5" max="9" width="9.7109375" style="37" customWidth="1"/>
    <col min="10" max="16384" width="9.140625" style="37"/>
  </cols>
  <sheetData>
    <row r="2" spans="2:11" ht="15" thickBot="1"/>
    <row r="3" spans="2:11">
      <c r="B3" s="835" t="s">
        <v>211</v>
      </c>
      <c r="C3" s="836"/>
      <c r="D3" s="836"/>
      <c r="E3" s="836"/>
      <c r="F3" s="836"/>
      <c r="G3" s="836"/>
      <c r="H3" s="836"/>
      <c r="I3" s="837"/>
    </row>
    <row r="4" spans="2:11" ht="53.25" customHeight="1" thickBot="1">
      <c r="B4" s="905" t="s">
        <v>961</v>
      </c>
      <c r="C4" s="906"/>
      <c r="D4" s="906"/>
      <c r="E4" s="906"/>
      <c r="F4" s="906"/>
      <c r="G4" s="906"/>
      <c r="H4" s="906"/>
      <c r="I4" s="907"/>
    </row>
    <row r="5" spans="2:11" ht="32.25" thickBot="1">
      <c r="B5" s="100" t="s">
        <v>113</v>
      </c>
      <c r="C5" s="91" t="s">
        <v>1</v>
      </c>
      <c r="D5" s="131" t="s">
        <v>181</v>
      </c>
      <c r="E5" s="132" t="s">
        <v>3</v>
      </c>
      <c r="F5" s="87" t="s">
        <v>4</v>
      </c>
      <c r="G5" s="87" t="s">
        <v>5</v>
      </c>
      <c r="H5" s="87" t="s">
        <v>6</v>
      </c>
      <c r="I5" s="87" t="s">
        <v>0</v>
      </c>
      <c r="K5" s="129" t="s">
        <v>209</v>
      </c>
    </row>
    <row r="6" spans="2:11" s="97" customFormat="1" ht="15" customHeight="1">
      <c r="B6" s="134">
        <v>1</v>
      </c>
      <c r="C6" s="115" t="s">
        <v>7</v>
      </c>
      <c r="D6" s="135"/>
      <c r="E6" s="136"/>
      <c r="F6" s="137"/>
      <c r="G6" s="137"/>
      <c r="H6" s="137"/>
      <c r="I6" s="137"/>
      <c r="K6" s="130"/>
    </row>
    <row r="7" spans="2:11" s="97" customFormat="1" ht="15.75">
      <c r="B7" s="117">
        <v>2</v>
      </c>
      <c r="C7" s="116" t="s">
        <v>212</v>
      </c>
      <c r="D7" s="138"/>
      <c r="E7" s="74"/>
      <c r="F7" s="77"/>
      <c r="G7" s="77"/>
      <c r="H7" s="77"/>
      <c r="I7" s="77"/>
    </row>
    <row r="8" spans="2:11" s="97" customFormat="1" ht="14.25" customHeight="1">
      <c r="B8" s="120">
        <v>3</v>
      </c>
      <c r="C8" s="116" t="s">
        <v>213</v>
      </c>
      <c r="D8" s="139" t="s">
        <v>9</v>
      </c>
      <c r="E8" s="74"/>
      <c r="F8" s="77"/>
      <c r="G8" s="77"/>
      <c r="H8" s="77"/>
      <c r="I8" s="77"/>
    </row>
    <row r="9" spans="2:11" s="97" customFormat="1" ht="15" customHeight="1">
      <c r="B9" s="120"/>
      <c r="C9" s="116" t="s">
        <v>214</v>
      </c>
      <c r="D9" s="139"/>
      <c r="E9" s="74"/>
      <c r="F9" s="77"/>
      <c r="G9" s="77"/>
      <c r="H9" s="77"/>
      <c r="I9" s="77"/>
    </row>
    <row r="10" spans="2:11" s="97" customFormat="1" ht="15.75">
      <c r="B10" s="117">
        <v>4</v>
      </c>
      <c r="C10" s="116" t="s">
        <v>215</v>
      </c>
      <c r="D10" s="138"/>
      <c r="E10" s="74"/>
      <c r="F10" s="77"/>
      <c r="G10" s="77"/>
      <c r="H10" s="77"/>
      <c r="I10" s="77"/>
    </row>
    <row r="11" spans="2:11" s="97" customFormat="1" ht="15.75">
      <c r="B11" s="117">
        <v>5</v>
      </c>
      <c r="C11" s="116" t="s">
        <v>216</v>
      </c>
      <c r="D11" s="138"/>
      <c r="E11" s="74"/>
      <c r="F11" s="77"/>
      <c r="G11" s="77"/>
      <c r="H11" s="77"/>
      <c r="I11" s="77"/>
    </row>
    <row r="12" spans="2:11" s="97" customFormat="1" ht="15.75">
      <c r="B12" s="117">
        <v>6</v>
      </c>
      <c r="C12" s="116" t="s">
        <v>217</v>
      </c>
      <c r="D12" s="138"/>
      <c r="E12" s="74"/>
      <c r="F12" s="77"/>
      <c r="G12" s="77"/>
      <c r="H12" s="77"/>
      <c r="I12" s="77"/>
    </row>
    <row r="13" spans="2:11" s="97" customFormat="1" ht="15.75">
      <c r="B13" s="117">
        <v>7</v>
      </c>
      <c r="C13" s="116" t="s">
        <v>12</v>
      </c>
      <c r="D13" s="138"/>
      <c r="E13" s="74"/>
      <c r="F13" s="77"/>
      <c r="G13" s="77"/>
      <c r="H13" s="77"/>
      <c r="I13" s="77"/>
    </row>
    <row r="14" spans="2:11" s="97" customFormat="1" ht="15" customHeight="1">
      <c r="B14" s="117">
        <v>8</v>
      </c>
      <c r="C14" s="140" t="s">
        <v>13</v>
      </c>
      <c r="D14" s="138"/>
      <c r="E14" s="74"/>
      <c r="F14" s="77"/>
      <c r="G14" s="77"/>
      <c r="H14" s="77"/>
      <c r="I14" s="77"/>
    </row>
    <row r="15" spans="2:11" s="97" customFormat="1" ht="57.75" customHeight="1">
      <c r="B15" s="141">
        <v>8.1</v>
      </c>
      <c r="C15" s="116" t="s">
        <v>218</v>
      </c>
      <c r="D15" s="138" t="s">
        <v>962</v>
      </c>
      <c r="E15" s="142"/>
      <c r="F15" s="82"/>
      <c r="G15" s="82"/>
      <c r="H15" s="82"/>
      <c r="I15" s="82"/>
    </row>
    <row r="16" spans="2:11" s="97" customFormat="1" ht="31.5" customHeight="1">
      <c r="B16" s="141" t="s">
        <v>14</v>
      </c>
      <c r="C16" s="116" t="s">
        <v>114</v>
      </c>
      <c r="D16" s="143" t="s">
        <v>219</v>
      </c>
      <c r="E16" s="74"/>
      <c r="F16" s="77"/>
      <c r="G16" s="77"/>
      <c r="H16" s="77"/>
      <c r="I16" s="77"/>
    </row>
    <row r="17" spans="2:9" s="97" customFormat="1" ht="15.75">
      <c r="B17" s="141" t="s">
        <v>16</v>
      </c>
      <c r="C17" s="116" t="s">
        <v>28</v>
      </c>
      <c r="D17" s="138"/>
      <c r="E17" s="74"/>
      <c r="F17" s="77"/>
      <c r="G17" s="77"/>
      <c r="H17" s="77"/>
      <c r="I17" s="77"/>
    </row>
    <row r="18" spans="2:9" s="97" customFormat="1" ht="25.5">
      <c r="B18" s="141" t="s">
        <v>18</v>
      </c>
      <c r="C18" s="116" t="s">
        <v>220</v>
      </c>
      <c r="D18" s="143" t="s">
        <v>19</v>
      </c>
      <c r="E18" s="74"/>
      <c r="F18" s="77"/>
      <c r="G18" s="77"/>
      <c r="H18" s="77"/>
      <c r="I18" s="77"/>
    </row>
    <row r="19" spans="2:9" s="97" customFormat="1" ht="27" customHeight="1">
      <c r="B19" s="141" t="s">
        <v>20</v>
      </c>
      <c r="C19" s="116" t="s">
        <v>21</v>
      </c>
      <c r="D19" s="79" t="s">
        <v>230</v>
      </c>
      <c r="E19" s="142"/>
      <c r="F19" s="82"/>
      <c r="G19" s="82"/>
      <c r="H19" s="82"/>
      <c r="I19" s="82"/>
    </row>
    <row r="20" spans="2:9" s="97" customFormat="1" ht="35.25" customHeight="1">
      <c r="B20" s="141" t="s">
        <v>22</v>
      </c>
      <c r="C20" s="116" t="s">
        <v>222</v>
      </c>
      <c r="D20" s="143" t="s">
        <v>223</v>
      </c>
      <c r="E20" s="74"/>
      <c r="F20" s="77"/>
      <c r="G20" s="77"/>
      <c r="H20" s="77"/>
      <c r="I20" s="77"/>
    </row>
    <row r="21" spans="2:9" s="97" customFormat="1" ht="59.25" customHeight="1">
      <c r="B21" s="141">
        <v>8.1999999999999993</v>
      </c>
      <c r="C21" s="140" t="s">
        <v>224</v>
      </c>
      <c r="D21" s="79" t="s">
        <v>225</v>
      </c>
      <c r="E21" s="142"/>
      <c r="F21" s="82"/>
      <c r="G21" s="82"/>
      <c r="H21" s="82"/>
      <c r="I21" s="82"/>
    </row>
    <row r="22" spans="2:9" s="106" customFormat="1" ht="39.75" customHeight="1">
      <c r="B22" s="120" t="s">
        <v>26</v>
      </c>
      <c r="C22" s="120" t="s">
        <v>114</v>
      </c>
      <c r="D22" s="143" t="s">
        <v>223</v>
      </c>
      <c r="E22" s="74"/>
      <c r="F22" s="77"/>
      <c r="G22" s="77"/>
      <c r="H22" s="77"/>
      <c r="I22" s="77"/>
    </row>
    <row r="23" spans="2:9" s="106" customFormat="1" ht="29.25" customHeight="1">
      <c r="B23" s="141" t="s">
        <v>27</v>
      </c>
      <c r="C23" s="116" t="s">
        <v>28</v>
      </c>
      <c r="D23" s="138"/>
      <c r="E23" s="74"/>
      <c r="F23" s="77"/>
      <c r="G23" s="77"/>
      <c r="H23" s="77"/>
      <c r="I23" s="77"/>
    </row>
    <row r="24" spans="2:9" s="106" customFormat="1" ht="29.25" customHeight="1">
      <c r="B24" s="141" t="s">
        <v>29</v>
      </c>
      <c r="C24" s="116" t="s">
        <v>220</v>
      </c>
      <c r="D24" s="143" t="s">
        <v>19</v>
      </c>
      <c r="E24" s="74"/>
      <c r="F24" s="77"/>
      <c r="G24" s="77"/>
      <c r="H24" s="77"/>
      <c r="I24" s="77"/>
    </row>
    <row r="25" spans="2:9" s="106" customFormat="1" ht="29.25" customHeight="1">
      <c r="B25" s="141" t="s">
        <v>30</v>
      </c>
      <c r="C25" s="116" t="s">
        <v>21</v>
      </c>
      <c r="D25" s="79" t="s">
        <v>221</v>
      </c>
      <c r="E25" s="142"/>
      <c r="F25" s="82"/>
      <c r="G25" s="82"/>
      <c r="H25" s="82"/>
      <c r="I25" s="82"/>
    </row>
    <row r="26" spans="2:9" ht="25.5">
      <c r="B26" s="141" t="s">
        <v>31</v>
      </c>
      <c r="C26" s="116" t="s">
        <v>226</v>
      </c>
      <c r="D26" s="143" t="s">
        <v>227</v>
      </c>
      <c r="E26" s="74"/>
      <c r="F26" s="77"/>
      <c r="G26" s="77"/>
      <c r="H26" s="77"/>
      <c r="I26" s="77"/>
    </row>
    <row r="27" spans="2:9" ht="15.75">
      <c r="B27" s="117">
        <v>9</v>
      </c>
      <c r="C27" s="140" t="s">
        <v>35</v>
      </c>
      <c r="D27" s="138"/>
      <c r="E27" s="74"/>
      <c r="F27" s="77"/>
      <c r="G27" s="77"/>
      <c r="H27" s="77"/>
      <c r="I27" s="77"/>
    </row>
    <row r="28" spans="2:9" ht="15.75">
      <c r="B28" s="141">
        <v>9.1</v>
      </c>
      <c r="C28" s="116" t="s">
        <v>228</v>
      </c>
      <c r="D28" s="143" t="s">
        <v>192</v>
      </c>
      <c r="E28" s="74"/>
      <c r="F28" s="77"/>
      <c r="G28" s="77"/>
      <c r="H28" s="77"/>
      <c r="I28" s="77"/>
    </row>
    <row r="29" spans="2:9" ht="25.5">
      <c r="B29" s="141">
        <v>9.1999999999999993</v>
      </c>
      <c r="C29" s="116" t="s">
        <v>229</v>
      </c>
      <c r="D29" s="143" t="s">
        <v>192</v>
      </c>
      <c r="E29" s="74"/>
      <c r="F29" s="77"/>
      <c r="G29" s="77"/>
      <c r="H29" s="77"/>
      <c r="I29" s="77"/>
    </row>
  </sheetData>
  <mergeCells count="2">
    <mergeCell ref="B4:I4"/>
    <mergeCell ref="B3:I3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2:J70"/>
  <sheetViews>
    <sheetView showGridLines="0" view="pageBreakPreview" topLeftCell="A31" zoomScale="106" zoomScaleSheetLayoutView="106" workbookViewId="0">
      <selection activeCell="H15" sqref="H15"/>
    </sheetView>
  </sheetViews>
  <sheetFormatPr defaultRowHeight="14.25"/>
  <cols>
    <col min="1" max="1" width="9.140625" style="37"/>
    <col min="2" max="2" width="7.28515625" style="36" customWidth="1"/>
    <col min="3" max="3" width="42.5703125" style="111" customWidth="1"/>
    <col min="4" max="4" width="18" style="108" customWidth="1"/>
    <col min="5" max="9" width="9.7109375" style="37" customWidth="1"/>
    <col min="10" max="16384" width="9.140625" style="37"/>
  </cols>
  <sheetData>
    <row r="2" spans="2:10" ht="15" thickBot="1"/>
    <row r="3" spans="2:10">
      <c r="B3" s="835" t="s">
        <v>231</v>
      </c>
      <c r="C3" s="836"/>
      <c r="D3" s="836"/>
      <c r="E3" s="836"/>
      <c r="F3" s="836"/>
      <c r="G3" s="836"/>
      <c r="H3" s="836"/>
      <c r="I3" s="837"/>
    </row>
    <row r="4" spans="2:10" ht="53.25" customHeight="1" thickBot="1">
      <c r="B4" s="905" t="s">
        <v>210</v>
      </c>
      <c r="C4" s="906"/>
      <c r="D4" s="906"/>
      <c r="E4" s="906"/>
      <c r="F4" s="906"/>
      <c r="G4" s="906"/>
      <c r="H4" s="906"/>
      <c r="I4" s="907"/>
    </row>
    <row r="5" spans="2:10" ht="31.5">
      <c r="B5" s="146" t="s">
        <v>113</v>
      </c>
      <c r="C5" s="85" t="s">
        <v>1</v>
      </c>
      <c r="D5" s="152" t="s">
        <v>181</v>
      </c>
      <c r="E5" s="86" t="s">
        <v>3</v>
      </c>
      <c r="F5" s="86" t="s">
        <v>4</v>
      </c>
      <c r="G5" s="86" t="s">
        <v>5</v>
      </c>
      <c r="H5" s="86" t="s">
        <v>6</v>
      </c>
      <c r="I5" s="86" t="s">
        <v>0</v>
      </c>
      <c r="J5" s="129" t="s">
        <v>209</v>
      </c>
    </row>
    <row r="6" spans="2:10" s="97" customFormat="1" ht="15" customHeight="1">
      <c r="B6" s="149">
        <v>10</v>
      </c>
      <c r="C6" s="81" t="s">
        <v>40</v>
      </c>
      <c r="D6" s="159"/>
      <c r="E6" s="157"/>
      <c r="F6" s="157"/>
      <c r="G6" s="157"/>
      <c r="H6" s="157"/>
      <c r="I6" s="157"/>
      <c r="J6" s="130"/>
    </row>
    <row r="7" spans="2:10" s="97" customFormat="1" ht="25.5">
      <c r="B7" s="149">
        <v>10.1</v>
      </c>
      <c r="C7" s="76" t="s">
        <v>232</v>
      </c>
      <c r="D7" s="153" t="s">
        <v>41</v>
      </c>
      <c r="E7" s="155"/>
      <c r="F7" s="157"/>
      <c r="G7" s="157"/>
      <c r="H7" s="157"/>
      <c r="I7" s="157"/>
    </row>
    <row r="8" spans="2:10" s="97" customFormat="1" ht="14.25" customHeight="1">
      <c r="B8" s="149" t="s">
        <v>233</v>
      </c>
      <c r="C8" s="81" t="s">
        <v>234</v>
      </c>
      <c r="D8" s="153" t="s">
        <v>41</v>
      </c>
      <c r="E8" s="155"/>
      <c r="F8" s="157"/>
      <c r="G8" s="157"/>
      <c r="H8" s="157"/>
      <c r="I8" s="157"/>
    </row>
    <row r="9" spans="2:10" s="97" customFormat="1" ht="15" customHeight="1">
      <c r="B9" s="149" t="s">
        <v>235</v>
      </c>
      <c r="C9" s="76" t="s">
        <v>236</v>
      </c>
      <c r="D9" s="153" t="s">
        <v>41</v>
      </c>
      <c r="E9" s="155"/>
      <c r="F9" s="157"/>
      <c r="G9" s="157"/>
      <c r="H9" s="157"/>
      <c r="I9" s="157"/>
    </row>
    <row r="10" spans="2:10" s="97" customFormat="1" ht="15.75">
      <c r="B10" s="149" t="s">
        <v>237</v>
      </c>
      <c r="C10" s="76" t="s">
        <v>238</v>
      </c>
      <c r="D10" s="153" t="s">
        <v>41</v>
      </c>
      <c r="E10" s="155"/>
      <c r="F10" s="157"/>
      <c r="G10" s="157"/>
      <c r="H10" s="157"/>
      <c r="I10" s="157"/>
    </row>
    <row r="11" spans="2:10" s="97" customFormat="1" ht="15.75">
      <c r="B11" s="149">
        <v>10.199999999999999</v>
      </c>
      <c r="C11" s="76" t="s">
        <v>42</v>
      </c>
      <c r="D11" s="153" t="s">
        <v>41</v>
      </c>
      <c r="E11" s="155"/>
      <c r="F11" s="157"/>
      <c r="G11" s="157"/>
      <c r="H11" s="157"/>
      <c r="I11" s="157"/>
    </row>
    <row r="12" spans="2:10" s="97" customFormat="1" ht="15.75">
      <c r="B12" s="149">
        <v>10.3</v>
      </c>
      <c r="C12" s="76" t="s">
        <v>43</v>
      </c>
      <c r="D12" s="153" t="s">
        <v>41</v>
      </c>
      <c r="E12" s="155"/>
      <c r="F12" s="157"/>
      <c r="G12" s="157"/>
      <c r="H12" s="157"/>
      <c r="I12" s="157"/>
    </row>
    <row r="13" spans="2:10" s="97" customFormat="1" ht="14.25" customHeight="1">
      <c r="B13" s="149">
        <v>11</v>
      </c>
      <c r="C13" s="76" t="s">
        <v>274</v>
      </c>
      <c r="D13" s="153" t="s">
        <v>9</v>
      </c>
      <c r="E13" s="155"/>
      <c r="F13" s="157"/>
      <c r="G13" s="157"/>
      <c r="H13" s="157"/>
      <c r="I13" s="157"/>
    </row>
    <row r="14" spans="2:10" s="97" customFormat="1" ht="15" customHeight="1">
      <c r="B14" s="149"/>
      <c r="C14" s="76"/>
      <c r="D14" s="153"/>
      <c r="E14" s="155"/>
      <c r="F14" s="157"/>
      <c r="G14" s="157"/>
      <c r="H14" s="157"/>
      <c r="I14" s="157"/>
    </row>
    <row r="15" spans="2:10" s="97" customFormat="1" ht="25.5">
      <c r="B15" s="149">
        <v>12</v>
      </c>
      <c r="C15" s="76" t="s">
        <v>273</v>
      </c>
      <c r="D15" s="153" t="s">
        <v>41</v>
      </c>
      <c r="E15" s="155"/>
      <c r="F15" s="157"/>
      <c r="G15" s="157"/>
      <c r="H15" s="157"/>
      <c r="I15" s="157"/>
    </row>
    <row r="16" spans="2:10" s="97" customFormat="1" ht="25.5">
      <c r="B16" s="149">
        <v>13</v>
      </c>
      <c r="C16" s="76" t="s">
        <v>46</v>
      </c>
      <c r="D16" s="153" t="s">
        <v>41</v>
      </c>
      <c r="E16" s="155"/>
      <c r="F16" s="157"/>
      <c r="G16" s="157"/>
      <c r="H16" s="157"/>
      <c r="I16" s="157"/>
    </row>
    <row r="17" spans="2:9" s="97" customFormat="1" ht="15.75">
      <c r="B17" s="149">
        <v>14</v>
      </c>
      <c r="C17" s="81" t="s">
        <v>239</v>
      </c>
      <c r="D17" s="154"/>
      <c r="E17" s="157"/>
      <c r="F17" s="157"/>
      <c r="G17" s="157"/>
      <c r="H17" s="157"/>
      <c r="I17" s="157"/>
    </row>
    <row r="18" spans="2:9" s="97" customFormat="1" ht="27" customHeight="1">
      <c r="B18" s="149">
        <v>14.1</v>
      </c>
      <c r="C18" s="81" t="s">
        <v>71</v>
      </c>
      <c r="D18" s="153" t="s">
        <v>240</v>
      </c>
      <c r="E18" s="155"/>
      <c r="F18" s="157"/>
      <c r="G18" s="157"/>
      <c r="H18" s="157"/>
      <c r="I18" s="157"/>
    </row>
    <row r="19" spans="2:9" s="97" customFormat="1" ht="15" customHeight="1">
      <c r="B19" s="149"/>
      <c r="C19" s="81"/>
      <c r="D19" s="153" t="s">
        <v>241</v>
      </c>
      <c r="E19" s="155"/>
      <c r="F19" s="157"/>
      <c r="G19" s="157"/>
      <c r="H19" s="157"/>
      <c r="I19" s="157"/>
    </row>
    <row r="20" spans="2:9" s="97" customFormat="1" ht="15.75">
      <c r="B20" s="149" t="s">
        <v>47</v>
      </c>
      <c r="C20" s="76" t="s">
        <v>242</v>
      </c>
      <c r="D20" s="153" t="s">
        <v>243</v>
      </c>
      <c r="E20" s="157"/>
      <c r="F20" s="157"/>
      <c r="G20" s="157"/>
      <c r="H20" s="157"/>
      <c r="I20" s="157"/>
    </row>
    <row r="21" spans="2:9" s="106" customFormat="1" ht="29.25" customHeight="1">
      <c r="B21" s="149"/>
      <c r="C21" s="76"/>
      <c r="D21" s="153" t="s">
        <v>244</v>
      </c>
      <c r="E21" s="157"/>
      <c r="F21" s="157"/>
      <c r="G21" s="157"/>
      <c r="H21" s="157"/>
      <c r="I21" s="157"/>
    </row>
    <row r="22" spans="2:9" s="106" customFormat="1" ht="15.75">
      <c r="B22" s="149" t="s">
        <v>48</v>
      </c>
      <c r="C22" s="76" t="s">
        <v>245</v>
      </c>
      <c r="D22" s="153"/>
      <c r="E22" s="157"/>
      <c r="F22" s="157"/>
      <c r="G22" s="157"/>
      <c r="H22" s="157"/>
      <c r="I22" s="157"/>
    </row>
    <row r="23" spans="2:9" s="106" customFormat="1" ht="15.75">
      <c r="B23" s="149" t="s">
        <v>49</v>
      </c>
      <c r="C23" s="76" t="s">
        <v>246</v>
      </c>
      <c r="D23" s="153"/>
      <c r="E23" s="157"/>
      <c r="F23" s="157"/>
      <c r="G23" s="157"/>
      <c r="H23" s="157"/>
      <c r="I23" s="157"/>
    </row>
    <row r="24" spans="2:9" s="106" customFormat="1" ht="25.5">
      <c r="B24" s="149">
        <v>14.2</v>
      </c>
      <c r="C24" s="76" t="s">
        <v>275</v>
      </c>
      <c r="D24" s="161" t="s">
        <v>276</v>
      </c>
      <c r="E24" s="155"/>
      <c r="F24" s="157"/>
      <c r="G24" s="157"/>
      <c r="H24" s="157"/>
      <c r="I24" s="157"/>
    </row>
    <row r="25" spans="2:9" ht="15.75">
      <c r="B25" s="149" t="s">
        <v>50</v>
      </c>
      <c r="C25" s="76" t="s">
        <v>247</v>
      </c>
      <c r="D25" s="153"/>
      <c r="E25" s="157"/>
      <c r="F25" s="157"/>
      <c r="G25" s="157"/>
      <c r="H25" s="157"/>
      <c r="I25" s="157"/>
    </row>
    <row r="26" spans="2:9" ht="15.75">
      <c r="B26" s="149" t="s">
        <v>51</v>
      </c>
      <c r="C26" s="76" t="s">
        <v>248</v>
      </c>
      <c r="D26" s="153"/>
      <c r="E26" s="157"/>
      <c r="F26" s="157"/>
      <c r="G26" s="157"/>
      <c r="H26" s="157"/>
      <c r="I26" s="157"/>
    </row>
    <row r="27" spans="2:9" ht="15.75">
      <c r="B27" s="149" t="s">
        <v>52</v>
      </c>
      <c r="C27" s="76" t="s">
        <v>249</v>
      </c>
      <c r="D27" s="153"/>
      <c r="E27" s="157"/>
      <c r="F27" s="157"/>
      <c r="G27" s="157"/>
      <c r="H27" s="157"/>
      <c r="I27" s="157"/>
    </row>
    <row r="28" spans="2:9" ht="25.5">
      <c r="B28" s="149">
        <v>14.3</v>
      </c>
      <c r="C28" s="155" t="s">
        <v>250</v>
      </c>
      <c r="D28" s="161" t="s">
        <v>277</v>
      </c>
      <c r="E28" s="155"/>
      <c r="F28" s="157"/>
      <c r="G28" s="157"/>
      <c r="H28" s="157"/>
      <c r="I28" s="157"/>
    </row>
    <row r="29" spans="2:9" ht="15.75">
      <c r="B29" s="149" t="s">
        <v>56</v>
      </c>
      <c r="C29" s="76" t="s">
        <v>243</v>
      </c>
      <c r="D29" s="153"/>
      <c r="E29" s="157"/>
      <c r="F29" s="157"/>
      <c r="G29" s="157"/>
      <c r="H29" s="157"/>
      <c r="I29" s="157"/>
    </row>
    <row r="30" spans="2:9" ht="15.75">
      <c r="B30" s="149" t="s">
        <v>57</v>
      </c>
      <c r="C30" s="76" t="s">
        <v>244</v>
      </c>
      <c r="D30" s="153"/>
      <c r="E30" s="157"/>
      <c r="F30" s="157"/>
      <c r="G30" s="157"/>
      <c r="H30" s="157"/>
      <c r="I30" s="157"/>
    </row>
    <row r="31" spans="2:9" ht="15.75">
      <c r="B31" s="149" t="s">
        <v>58</v>
      </c>
      <c r="C31" s="76" t="s">
        <v>245</v>
      </c>
      <c r="D31" s="153"/>
      <c r="E31" s="157"/>
      <c r="F31" s="157"/>
      <c r="G31" s="157"/>
      <c r="H31" s="157"/>
      <c r="I31" s="157"/>
    </row>
    <row r="32" spans="2:9" ht="15.75">
      <c r="B32" s="149" t="s">
        <v>59</v>
      </c>
      <c r="C32" s="76" t="s">
        <v>246</v>
      </c>
      <c r="D32" s="153"/>
      <c r="E32" s="157"/>
      <c r="F32" s="157"/>
      <c r="G32" s="157"/>
      <c r="H32" s="157"/>
      <c r="I32" s="157"/>
    </row>
    <row r="33" spans="2:9" ht="15.75">
      <c r="B33" s="149">
        <v>14.4</v>
      </c>
      <c r="C33" s="81" t="s">
        <v>251</v>
      </c>
      <c r="D33" s="159"/>
      <c r="E33" s="157"/>
      <c r="F33" s="157"/>
      <c r="G33" s="157"/>
      <c r="H33" s="157"/>
      <c r="I33" s="157"/>
    </row>
    <row r="34" spans="2:9" ht="15.75">
      <c r="B34" s="149" t="s">
        <v>60</v>
      </c>
      <c r="C34" s="76" t="s">
        <v>243</v>
      </c>
      <c r="D34" s="153"/>
      <c r="E34" s="157"/>
      <c r="F34" s="157"/>
      <c r="G34" s="157"/>
      <c r="H34" s="157"/>
      <c r="I34" s="157"/>
    </row>
    <row r="35" spans="2:9" ht="15.75">
      <c r="B35" s="149" t="s">
        <v>61</v>
      </c>
      <c r="C35" s="76" t="s">
        <v>244</v>
      </c>
      <c r="D35" s="153"/>
      <c r="E35" s="157"/>
      <c r="F35" s="157"/>
      <c r="G35" s="157"/>
      <c r="H35" s="157"/>
      <c r="I35" s="157"/>
    </row>
    <row r="36" spans="2:9" ht="15.75">
      <c r="B36" s="149" t="s">
        <v>252</v>
      </c>
      <c r="C36" s="76" t="s">
        <v>245</v>
      </c>
      <c r="D36" s="153"/>
      <c r="E36" s="157"/>
      <c r="F36" s="157"/>
      <c r="G36" s="157"/>
      <c r="H36" s="157"/>
      <c r="I36" s="157"/>
    </row>
    <row r="37" spans="2:9" ht="15.75">
      <c r="B37" s="149" t="s">
        <v>253</v>
      </c>
      <c r="C37" s="76" t="s">
        <v>246</v>
      </c>
      <c r="D37" s="153"/>
      <c r="E37" s="157"/>
      <c r="F37" s="157"/>
      <c r="G37" s="157"/>
      <c r="H37" s="157"/>
      <c r="I37" s="157"/>
    </row>
    <row r="38" spans="2:9" ht="25.5">
      <c r="B38" s="150">
        <v>14.5</v>
      </c>
      <c r="C38" s="81" t="s">
        <v>254</v>
      </c>
      <c r="D38" s="159" t="s">
        <v>73</v>
      </c>
      <c r="E38" s="155"/>
      <c r="F38" s="157"/>
      <c r="G38" s="157"/>
      <c r="H38" s="157"/>
      <c r="I38" s="157"/>
    </row>
    <row r="39" spans="2:9" ht="15.75">
      <c r="B39" s="150">
        <v>15</v>
      </c>
      <c r="C39" s="81" t="s">
        <v>224</v>
      </c>
      <c r="D39" s="159"/>
      <c r="E39" s="157"/>
      <c r="F39" s="157"/>
      <c r="G39" s="157"/>
      <c r="H39" s="157"/>
      <c r="I39" s="157"/>
    </row>
    <row r="40" spans="2:9" ht="15.75">
      <c r="B40" s="149">
        <v>15.1</v>
      </c>
      <c r="C40" s="76" t="s">
        <v>71</v>
      </c>
      <c r="D40" s="153" t="s">
        <v>72</v>
      </c>
      <c r="E40" s="155"/>
      <c r="F40" s="157"/>
      <c r="G40" s="157"/>
      <c r="H40" s="157"/>
      <c r="I40" s="157"/>
    </row>
    <row r="41" spans="2:9" ht="25.5">
      <c r="B41" s="149">
        <v>15.2</v>
      </c>
      <c r="C41" s="76" t="s">
        <v>255</v>
      </c>
      <c r="D41" s="153" t="s">
        <v>278</v>
      </c>
      <c r="E41" s="157"/>
      <c r="F41" s="157"/>
      <c r="G41" s="157"/>
      <c r="H41" s="157"/>
      <c r="I41" s="157"/>
    </row>
    <row r="42" spans="2:9" ht="15" customHeight="1">
      <c r="B42" s="149">
        <v>15.3</v>
      </c>
      <c r="C42" s="76" t="s">
        <v>250</v>
      </c>
      <c r="D42" s="153" t="s">
        <v>117</v>
      </c>
      <c r="E42" s="157"/>
      <c r="F42" s="157"/>
      <c r="G42" s="157"/>
      <c r="H42" s="157"/>
      <c r="I42" s="157"/>
    </row>
    <row r="43" spans="2:9" ht="15" customHeight="1">
      <c r="B43" s="149">
        <v>15.4</v>
      </c>
      <c r="C43" s="76" t="s">
        <v>256</v>
      </c>
      <c r="D43" s="153" t="s">
        <v>73</v>
      </c>
      <c r="E43" s="157"/>
      <c r="F43" s="157"/>
      <c r="G43" s="157"/>
      <c r="H43" s="157"/>
      <c r="I43" s="157"/>
    </row>
    <row r="44" spans="2:9" ht="25.5">
      <c r="B44" s="149">
        <v>16</v>
      </c>
      <c r="C44" s="81" t="s">
        <v>257</v>
      </c>
      <c r="D44" s="154"/>
      <c r="E44" s="157"/>
      <c r="F44" s="157"/>
      <c r="G44" s="157"/>
      <c r="H44" s="157"/>
      <c r="I44" s="157"/>
    </row>
    <row r="45" spans="2:9" ht="15.75">
      <c r="B45" s="149">
        <v>16.100000000000001</v>
      </c>
      <c r="C45" s="76" t="s">
        <v>74</v>
      </c>
      <c r="D45" s="153" t="s">
        <v>75</v>
      </c>
      <c r="E45" s="157"/>
      <c r="F45" s="157"/>
      <c r="G45" s="157"/>
      <c r="H45" s="157"/>
      <c r="I45" s="157"/>
    </row>
    <row r="46" spans="2:9" ht="15.75">
      <c r="B46" s="149">
        <v>16.2</v>
      </c>
      <c r="C46" s="76" t="s">
        <v>76</v>
      </c>
      <c r="D46" s="153" t="s">
        <v>75</v>
      </c>
      <c r="E46" s="157"/>
      <c r="F46" s="157"/>
      <c r="G46" s="157"/>
      <c r="H46" s="157"/>
      <c r="I46" s="157"/>
    </row>
    <row r="47" spans="2:9" ht="15.75">
      <c r="B47" s="149">
        <v>16.3</v>
      </c>
      <c r="C47" s="76" t="s">
        <v>77</v>
      </c>
      <c r="D47" s="154"/>
      <c r="E47" s="157"/>
      <c r="F47" s="157"/>
      <c r="G47" s="157"/>
      <c r="H47" s="157"/>
      <c r="I47" s="157"/>
    </row>
    <row r="48" spans="2:9" ht="15.75">
      <c r="B48" s="149">
        <v>16.399999999999999</v>
      </c>
      <c r="C48" s="81" t="s">
        <v>258</v>
      </c>
      <c r="D48" s="154"/>
      <c r="E48" s="157"/>
      <c r="F48" s="157"/>
      <c r="G48" s="157"/>
      <c r="H48" s="157"/>
      <c r="I48" s="157"/>
    </row>
    <row r="49" spans="2:9" ht="15.75">
      <c r="B49" s="149" t="s">
        <v>78</v>
      </c>
      <c r="C49" s="76" t="s">
        <v>79</v>
      </c>
      <c r="D49" s="153" t="s">
        <v>259</v>
      </c>
      <c r="E49" s="157"/>
      <c r="F49" s="157"/>
      <c r="G49" s="157"/>
      <c r="H49" s="157"/>
      <c r="I49" s="157"/>
    </row>
    <row r="50" spans="2:9" ht="15.75">
      <c r="B50" s="149" t="s">
        <v>80</v>
      </c>
      <c r="C50" s="76" t="s">
        <v>81</v>
      </c>
      <c r="D50" s="153" t="s">
        <v>259</v>
      </c>
      <c r="E50" s="157"/>
      <c r="F50" s="157"/>
      <c r="G50" s="157"/>
      <c r="H50" s="157"/>
      <c r="I50" s="157"/>
    </row>
    <row r="51" spans="2:9" ht="15.75">
      <c r="B51" s="149" t="s">
        <v>82</v>
      </c>
      <c r="C51" s="76" t="s">
        <v>83</v>
      </c>
      <c r="D51" s="153" t="s">
        <v>259</v>
      </c>
      <c r="E51" s="157"/>
      <c r="F51" s="157"/>
      <c r="G51" s="157"/>
      <c r="H51" s="157"/>
      <c r="I51" s="157"/>
    </row>
    <row r="52" spans="2:9" ht="15.75">
      <c r="B52" s="149">
        <v>17</v>
      </c>
      <c r="C52" s="76" t="s">
        <v>260</v>
      </c>
      <c r="D52" s="153" t="s">
        <v>261</v>
      </c>
      <c r="E52" s="157"/>
      <c r="F52" s="157"/>
      <c r="G52" s="157"/>
      <c r="H52" s="157"/>
      <c r="I52" s="157"/>
    </row>
    <row r="53" spans="2:9" ht="15.75">
      <c r="B53" s="149">
        <v>18</v>
      </c>
      <c r="C53" s="76" t="s">
        <v>191</v>
      </c>
      <c r="D53" s="153" t="s">
        <v>261</v>
      </c>
      <c r="E53" s="157"/>
      <c r="F53" s="157"/>
      <c r="G53" s="157"/>
      <c r="H53" s="157"/>
      <c r="I53" s="157"/>
    </row>
    <row r="54" spans="2:9" ht="15.75">
      <c r="B54" s="149">
        <v>19</v>
      </c>
      <c r="C54" s="76" t="s">
        <v>262</v>
      </c>
      <c r="D54" s="154"/>
      <c r="E54" s="157"/>
      <c r="F54" s="157"/>
      <c r="G54" s="157"/>
      <c r="H54" s="157"/>
      <c r="I54" s="157"/>
    </row>
    <row r="55" spans="2:9" ht="15" customHeight="1">
      <c r="B55" s="149">
        <v>19.100000000000001</v>
      </c>
      <c r="C55" s="76" t="s">
        <v>263</v>
      </c>
      <c r="D55" s="153" t="s">
        <v>279</v>
      </c>
      <c r="E55" s="157"/>
      <c r="F55" s="157"/>
      <c r="G55" s="157"/>
      <c r="H55" s="157"/>
      <c r="I55" s="157"/>
    </row>
    <row r="56" spans="2:9" ht="15" customHeight="1">
      <c r="B56" s="149">
        <v>19.2</v>
      </c>
      <c r="C56" s="76" t="s">
        <v>183</v>
      </c>
      <c r="D56" s="153" t="s">
        <v>279</v>
      </c>
      <c r="E56" s="157"/>
      <c r="F56" s="157"/>
      <c r="G56" s="157"/>
      <c r="H56" s="157"/>
      <c r="I56" s="157"/>
    </row>
    <row r="57" spans="2:9" ht="15" customHeight="1">
      <c r="B57" s="149">
        <v>20</v>
      </c>
      <c r="C57" s="76" t="s">
        <v>280</v>
      </c>
      <c r="D57" s="154"/>
      <c r="E57" s="157"/>
      <c r="F57" s="157"/>
      <c r="G57" s="157"/>
      <c r="H57" s="157"/>
      <c r="I57" s="157"/>
    </row>
    <row r="58" spans="2:9" ht="15.75">
      <c r="B58" s="149">
        <v>20.100000000000001</v>
      </c>
      <c r="C58" s="76" t="s">
        <v>264</v>
      </c>
      <c r="D58" s="154"/>
      <c r="E58" s="157"/>
      <c r="F58" s="157"/>
      <c r="G58" s="157"/>
      <c r="H58" s="157"/>
      <c r="I58" s="157"/>
    </row>
    <row r="59" spans="2:9" ht="15.75">
      <c r="B59" s="149">
        <v>20.2</v>
      </c>
      <c r="C59" s="76" t="s">
        <v>265</v>
      </c>
      <c r="D59" s="154"/>
      <c r="E59" s="157"/>
      <c r="F59" s="157"/>
      <c r="G59" s="157"/>
      <c r="H59" s="157"/>
      <c r="I59" s="157"/>
    </row>
    <row r="60" spans="2:9" ht="15.75">
      <c r="B60" s="149">
        <v>20.3</v>
      </c>
      <c r="C60" s="76" t="s">
        <v>266</v>
      </c>
      <c r="D60" s="154"/>
      <c r="E60" s="157"/>
      <c r="F60" s="157"/>
      <c r="G60" s="157"/>
      <c r="H60" s="157"/>
      <c r="I60" s="157"/>
    </row>
    <row r="61" spans="2:9" ht="15.75">
      <c r="B61" s="149">
        <v>21</v>
      </c>
      <c r="C61" s="76" t="s">
        <v>196</v>
      </c>
      <c r="D61" s="153" t="s">
        <v>197</v>
      </c>
      <c r="E61" s="157"/>
      <c r="F61" s="157"/>
      <c r="G61" s="157"/>
      <c r="H61" s="157"/>
      <c r="I61" s="157"/>
    </row>
    <row r="62" spans="2:9" ht="16.5" thickBot="1">
      <c r="B62" s="151"/>
      <c r="C62" s="78"/>
      <c r="D62" s="160"/>
      <c r="E62" s="158"/>
      <c r="F62" s="158"/>
      <c r="G62" s="158"/>
      <c r="H62" s="158"/>
      <c r="I62" s="158"/>
    </row>
    <row r="63" spans="2:9" ht="15">
      <c r="B63" s="162"/>
      <c r="C63" s="110"/>
      <c r="D63" s="163"/>
      <c r="E63" s="103"/>
      <c r="F63" s="103"/>
      <c r="G63" s="103"/>
      <c r="H63" s="103"/>
      <c r="I63" s="164"/>
    </row>
    <row r="64" spans="2:9" ht="15">
      <c r="B64" s="165" t="s">
        <v>160</v>
      </c>
      <c r="C64" s="110"/>
      <c r="D64" s="163"/>
      <c r="E64" s="103"/>
      <c r="F64" s="103"/>
      <c r="G64" s="103"/>
      <c r="H64" s="103"/>
      <c r="I64" s="164"/>
    </row>
    <row r="65" spans="2:9" ht="42" customHeight="1">
      <c r="B65" s="908" t="s">
        <v>267</v>
      </c>
      <c r="C65" s="909"/>
      <c r="D65" s="909"/>
      <c r="E65" s="909"/>
      <c r="F65" s="909"/>
      <c r="G65" s="909"/>
      <c r="H65" s="909"/>
      <c r="I65" s="910"/>
    </row>
    <row r="66" spans="2:9" ht="42" customHeight="1">
      <c r="B66" s="908" t="s">
        <v>268</v>
      </c>
      <c r="C66" s="909"/>
      <c r="D66" s="909"/>
      <c r="E66" s="909"/>
      <c r="F66" s="909"/>
      <c r="G66" s="909"/>
      <c r="H66" s="909"/>
      <c r="I66" s="910"/>
    </row>
    <row r="67" spans="2:9" ht="42" customHeight="1">
      <c r="B67" s="908" t="s">
        <v>269</v>
      </c>
      <c r="C67" s="909"/>
      <c r="D67" s="909"/>
      <c r="E67" s="909"/>
      <c r="F67" s="909"/>
      <c r="G67" s="909"/>
      <c r="H67" s="909"/>
      <c r="I67" s="910"/>
    </row>
    <row r="68" spans="2:9" ht="42" customHeight="1">
      <c r="B68" s="908" t="s">
        <v>270</v>
      </c>
      <c r="C68" s="909"/>
      <c r="D68" s="909"/>
      <c r="E68" s="909"/>
      <c r="F68" s="909"/>
      <c r="G68" s="909"/>
      <c r="H68" s="909"/>
      <c r="I68" s="910"/>
    </row>
    <row r="69" spans="2:9" ht="42" customHeight="1">
      <c r="B69" s="908" t="s">
        <v>271</v>
      </c>
      <c r="C69" s="909"/>
      <c r="D69" s="909"/>
      <c r="E69" s="909"/>
      <c r="F69" s="909"/>
      <c r="G69" s="909"/>
      <c r="H69" s="909"/>
      <c r="I69" s="910"/>
    </row>
    <row r="70" spans="2:9" ht="42" customHeight="1" thickBot="1">
      <c r="B70" s="911" t="s">
        <v>272</v>
      </c>
      <c r="C70" s="912"/>
      <c r="D70" s="912"/>
      <c r="E70" s="912"/>
      <c r="F70" s="912"/>
      <c r="G70" s="912"/>
      <c r="H70" s="912"/>
      <c r="I70" s="913"/>
    </row>
  </sheetData>
  <mergeCells count="8">
    <mergeCell ref="B3:I3"/>
    <mergeCell ref="B4:I4"/>
    <mergeCell ref="B68:I68"/>
    <mergeCell ref="B69:I69"/>
    <mergeCell ref="B70:I70"/>
    <mergeCell ref="B65:I65"/>
    <mergeCell ref="B66:I66"/>
    <mergeCell ref="B67:I67"/>
  </mergeCells>
  <pageMargins left="0.7" right="0.7" top="0.75" bottom="0.75" header="0.3" footer="0.3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2:I89"/>
  <sheetViews>
    <sheetView showGridLines="0" view="pageBreakPreview" topLeftCell="A25" zoomScale="106" zoomScaleSheetLayoutView="106" workbookViewId="0">
      <selection activeCell="H15" sqref="H15"/>
    </sheetView>
  </sheetViews>
  <sheetFormatPr defaultRowHeight="14.25"/>
  <cols>
    <col min="1" max="1" width="9.140625" style="37"/>
    <col min="2" max="2" width="12.140625" style="36" customWidth="1"/>
    <col min="3" max="3" width="42.5703125" style="111" customWidth="1"/>
    <col min="4" max="4" width="15" style="108" customWidth="1"/>
    <col min="5" max="9" width="9.7109375" style="37" customWidth="1"/>
    <col min="10" max="16384" width="9.140625" style="37"/>
  </cols>
  <sheetData>
    <row r="2" spans="2:9" ht="15" thickBot="1"/>
    <row r="3" spans="2:9" ht="15" customHeight="1">
      <c r="B3" s="835" t="s">
        <v>338</v>
      </c>
      <c r="C3" s="836"/>
      <c r="D3" s="836"/>
      <c r="E3" s="836"/>
      <c r="F3" s="836"/>
      <c r="G3" s="836"/>
      <c r="H3" s="836"/>
      <c r="I3" s="837"/>
    </row>
    <row r="4" spans="2:9" s="97" customFormat="1" ht="38.25" customHeight="1">
      <c r="B4" s="917" t="s">
        <v>328</v>
      </c>
      <c r="C4" s="918"/>
      <c r="D4" s="918"/>
      <c r="E4" s="918"/>
      <c r="F4" s="918"/>
      <c r="G4" s="918"/>
      <c r="H4" s="918"/>
      <c r="I4" s="919"/>
    </row>
    <row r="5" spans="2:9" s="97" customFormat="1" ht="17.25" thickBot="1">
      <c r="B5" s="235"/>
      <c r="C5" s="236"/>
      <c r="D5" s="237"/>
      <c r="E5" s="236"/>
      <c r="F5" s="236"/>
      <c r="G5" s="236"/>
      <c r="H5" s="236"/>
      <c r="I5" s="238"/>
    </row>
    <row r="6" spans="2:9" s="168" customFormat="1" ht="25.5" customHeight="1" thickBot="1">
      <c r="B6" s="72" t="s">
        <v>113</v>
      </c>
      <c r="C6" s="80" t="s">
        <v>1</v>
      </c>
      <c r="D6" s="80" t="s">
        <v>2</v>
      </c>
      <c r="E6" s="80" t="s">
        <v>3</v>
      </c>
      <c r="F6" s="80" t="s">
        <v>4</v>
      </c>
      <c r="G6" s="80" t="s">
        <v>5</v>
      </c>
      <c r="H6" s="80" t="s">
        <v>6</v>
      </c>
      <c r="I6" s="80" t="s">
        <v>0</v>
      </c>
    </row>
    <row r="7" spans="2:9" s="97" customFormat="1" ht="15.75">
      <c r="B7" s="190">
        <v>1</v>
      </c>
      <c r="C7" s="202" t="s">
        <v>7</v>
      </c>
      <c r="D7" s="197"/>
      <c r="E7" s="194"/>
      <c r="F7" s="194"/>
      <c r="G7" s="194"/>
      <c r="H7" s="194"/>
      <c r="I7" s="194"/>
    </row>
    <row r="8" spans="2:9" s="97" customFormat="1" ht="15.75">
      <c r="B8" s="149">
        <v>2</v>
      </c>
      <c r="C8" s="76" t="s">
        <v>212</v>
      </c>
      <c r="D8" s="154"/>
      <c r="E8" s="157"/>
      <c r="F8" s="157"/>
      <c r="G8" s="157"/>
      <c r="H8" s="157"/>
      <c r="I8" s="157"/>
    </row>
    <row r="9" spans="2:9" s="97" customFormat="1" ht="15.75">
      <c r="B9" s="149">
        <v>3</v>
      </c>
      <c r="C9" s="76" t="s">
        <v>8</v>
      </c>
      <c r="D9" s="153" t="s">
        <v>281</v>
      </c>
      <c r="E9" s="157"/>
      <c r="F9" s="157"/>
      <c r="G9" s="157"/>
      <c r="H9" s="157"/>
      <c r="I9" s="157"/>
    </row>
    <row r="10" spans="2:9" s="97" customFormat="1" ht="25.5">
      <c r="B10" s="149">
        <v>4</v>
      </c>
      <c r="C10" s="76" t="s">
        <v>282</v>
      </c>
      <c r="D10" s="161" t="s">
        <v>329</v>
      </c>
      <c r="E10" s="157"/>
      <c r="F10" s="157"/>
      <c r="G10" s="157"/>
      <c r="H10" s="157"/>
      <c r="I10" s="157"/>
    </row>
    <row r="11" spans="2:9" s="97" customFormat="1" ht="15.75">
      <c r="B11" s="149">
        <v>5</v>
      </c>
      <c r="C11" s="76" t="s">
        <v>283</v>
      </c>
      <c r="D11" s="154"/>
      <c r="E11" s="157"/>
      <c r="F11" s="157"/>
      <c r="G11" s="157"/>
      <c r="H11" s="157"/>
      <c r="I11" s="157"/>
    </row>
    <row r="12" spans="2:9" s="97" customFormat="1" ht="15.75">
      <c r="B12" s="149">
        <v>6</v>
      </c>
      <c r="C12" s="76" t="s">
        <v>284</v>
      </c>
      <c r="D12" s="153" t="s">
        <v>330</v>
      </c>
      <c r="E12" s="157"/>
      <c r="F12" s="157"/>
      <c r="G12" s="157"/>
      <c r="H12" s="157"/>
      <c r="I12" s="157"/>
    </row>
    <row r="13" spans="2:9" s="106" customFormat="1" ht="15.75">
      <c r="B13" s="149">
        <v>7</v>
      </c>
      <c r="C13" s="76" t="s">
        <v>285</v>
      </c>
      <c r="D13" s="153" t="s">
        <v>286</v>
      </c>
      <c r="E13" s="157"/>
      <c r="F13" s="157"/>
      <c r="G13" s="157"/>
      <c r="H13" s="157"/>
      <c r="I13" s="157"/>
    </row>
    <row r="14" spans="2:9" s="106" customFormat="1" ht="15.75">
      <c r="B14" s="149">
        <v>8</v>
      </c>
      <c r="C14" s="76" t="s">
        <v>331</v>
      </c>
      <c r="D14" s="153" t="s">
        <v>286</v>
      </c>
      <c r="E14" s="157"/>
      <c r="F14" s="157"/>
      <c r="G14" s="157"/>
      <c r="H14" s="157"/>
      <c r="I14" s="157"/>
    </row>
    <row r="15" spans="2:9" ht="15.75">
      <c r="B15" s="149">
        <v>9</v>
      </c>
      <c r="C15" s="76" t="s">
        <v>332</v>
      </c>
      <c r="D15" s="153" t="s">
        <v>286</v>
      </c>
      <c r="E15" s="157"/>
      <c r="F15" s="157"/>
      <c r="G15" s="157"/>
      <c r="H15" s="157"/>
      <c r="I15" s="157"/>
    </row>
    <row r="16" spans="2:9" ht="15.75">
      <c r="B16" s="149">
        <v>10</v>
      </c>
      <c r="C16" s="76" t="s">
        <v>287</v>
      </c>
      <c r="D16" s="153" t="s">
        <v>9</v>
      </c>
      <c r="E16" s="157"/>
      <c r="F16" s="157"/>
      <c r="G16" s="157"/>
      <c r="H16" s="157"/>
      <c r="I16" s="157"/>
    </row>
    <row r="17" spans="2:9" ht="15.75">
      <c r="B17" s="149">
        <v>11</v>
      </c>
      <c r="C17" s="76" t="s">
        <v>288</v>
      </c>
      <c r="D17" s="153" t="s">
        <v>9</v>
      </c>
      <c r="E17" s="157"/>
      <c r="F17" s="157"/>
      <c r="G17" s="157"/>
      <c r="H17" s="157"/>
      <c r="I17" s="157"/>
    </row>
    <row r="18" spans="2:9" ht="15.75">
      <c r="B18" s="149">
        <v>12</v>
      </c>
      <c r="C18" s="81" t="s">
        <v>289</v>
      </c>
      <c r="D18" s="154"/>
      <c r="E18" s="157"/>
      <c r="F18" s="157"/>
      <c r="G18" s="157"/>
      <c r="H18" s="157"/>
      <c r="I18" s="157"/>
    </row>
    <row r="19" spans="2:9" ht="15.75">
      <c r="B19" s="149">
        <v>12.1</v>
      </c>
      <c r="C19" s="76" t="s">
        <v>290</v>
      </c>
      <c r="D19" s="153" t="s">
        <v>192</v>
      </c>
      <c r="E19" s="157"/>
      <c r="F19" s="157"/>
      <c r="G19" s="157"/>
      <c r="H19" s="157"/>
      <c r="I19" s="157"/>
    </row>
    <row r="20" spans="2:9" ht="15.75">
      <c r="B20" s="149"/>
      <c r="C20" s="76" t="s">
        <v>291</v>
      </c>
      <c r="D20" s="153"/>
      <c r="E20" s="157"/>
      <c r="F20" s="157"/>
      <c r="G20" s="157"/>
      <c r="H20" s="157"/>
      <c r="I20" s="157"/>
    </row>
    <row r="21" spans="2:9" ht="25.5">
      <c r="B21" s="149">
        <v>12.2</v>
      </c>
      <c r="C21" s="76" t="s">
        <v>292</v>
      </c>
      <c r="D21" s="153" t="s">
        <v>192</v>
      </c>
      <c r="E21" s="157"/>
      <c r="F21" s="157"/>
      <c r="G21" s="157"/>
      <c r="H21" s="157"/>
      <c r="I21" s="157"/>
    </row>
    <row r="22" spans="2:9" ht="15.75">
      <c r="B22" s="149"/>
      <c r="C22" s="76" t="s">
        <v>293</v>
      </c>
      <c r="D22" s="153"/>
      <c r="E22" s="157"/>
      <c r="F22" s="157"/>
      <c r="G22" s="157"/>
      <c r="H22" s="157"/>
      <c r="I22" s="157"/>
    </row>
    <row r="23" spans="2:9" ht="15.75">
      <c r="B23" s="191"/>
      <c r="C23" s="81" t="s">
        <v>39</v>
      </c>
      <c r="D23" s="154"/>
      <c r="E23" s="157"/>
      <c r="F23" s="157"/>
      <c r="G23" s="157"/>
      <c r="H23" s="157"/>
      <c r="I23" s="157"/>
    </row>
    <row r="24" spans="2:9" ht="15.75">
      <c r="B24" s="149">
        <v>13</v>
      </c>
      <c r="C24" s="81" t="s">
        <v>40</v>
      </c>
      <c r="D24" s="154"/>
      <c r="E24" s="157"/>
      <c r="F24" s="157"/>
      <c r="G24" s="157"/>
      <c r="H24" s="157"/>
      <c r="I24" s="157"/>
    </row>
    <row r="25" spans="2:9" ht="15.75">
      <c r="B25" s="149">
        <v>13.1</v>
      </c>
      <c r="C25" s="76" t="s">
        <v>294</v>
      </c>
      <c r="D25" s="153" t="s">
        <v>296</v>
      </c>
      <c r="E25" s="157"/>
      <c r="F25" s="157"/>
      <c r="G25" s="157"/>
      <c r="H25" s="157"/>
      <c r="I25" s="157"/>
    </row>
    <row r="26" spans="2:9" ht="15.75">
      <c r="B26" s="149"/>
      <c r="C26" s="76" t="s">
        <v>295</v>
      </c>
      <c r="D26" s="153"/>
      <c r="E26" s="157"/>
      <c r="F26" s="157"/>
      <c r="G26" s="157"/>
      <c r="H26" s="157"/>
      <c r="I26" s="157"/>
    </row>
    <row r="27" spans="2:9" ht="25.5">
      <c r="B27" s="149">
        <v>13.2</v>
      </c>
      <c r="C27" s="76" t="s">
        <v>297</v>
      </c>
      <c r="D27" s="153" t="s">
        <v>296</v>
      </c>
      <c r="E27" s="157"/>
      <c r="F27" s="157"/>
      <c r="G27" s="157"/>
      <c r="H27" s="157"/>
      <c r="I27" s="157"/>
    </row>
    <row r="28" spans="2:9" ht="25.5">
      <c r="B28" s="149">
        <v>13.3</v>
      </c>
      <c r="C28" s="76" t="s">
        <v>298</v>
      </c>
      <c r="D28" s="153" t="s">
        <v>296</v>
      </c>
      <c r="E28" s="157"/>
      <c r="F28" s="157"/>
      <c r="G28" s="157"/>
      <c r="H28" s="157"/>
      <c r="I28" s="157"/>
    </row>
    <row r="29" spans="2:9" ht="25.5">
      <c r="B29" s="149">
        <v>14</v>
      </c>
      <c r="C29" s="203" t="s">
        <v>45</v>
      </c>
      <c r="D29" s="153" t="s">
        <v>296</v>
      </c>
      <c r="E29" s="157"/>
      <c r="F29" s="157"/>
      <c r="G29" s="157"/>
      <c r="H29" s="157"/>
      <c r="I29" s="157"/>
    </row>
    <row r="30" spans="2:9" ht="25.5">
      <c r="B30" s="149">
        <v>15</v>
      </c>
      <c r="C30" s="76" t="s">
        <v>299</v>
      </c>
      <c r="D30" s="153" t="s">
        <v>296</v>
      </c>
      <c r="E30" s="157"/>
      <c r="F30" s="157"/>
      <c r="G30" s="157"/>
      <c r="H30" s="157"/>
      <c r="I30" s="157"/>
    </row>
    <row r="31" spans="2:9" ht="15.75">
      <c r="B31" s="149">
        <v>16</v>
      </c>
      <c r="C31" s="76" t="s">
        <v>300</v>
      </c>
      <c r="D31" s="153" t="s">
        <v>281</v>
      </c>
      <c r="E31" s="157"/>
      <c r="F31" s="157"/>
      <c r="G31" s="157"/>
      <c r="H31" s="157"/>
      <c r="I31" s="157"/>
    </row>
    <row r="32" spans="2:9" ht="15.75">
      <c r="B32" s="149"/>
      <c r="C32" s="76" t="s">
        <v>301</v>
      </c>
      <c r="D32" s="153"/>
      <c r="E32" s="157"/>
      <c r="F32" s="157"/>
      <c r="G32" s="157"/>
      <c r="H32" s="157"/>
      <c r="I32" s="157"/>
    </row>
    <row r="33" spans="2:9" ht="15.75" thickBot="1">
      <c r="B33" s="192"/>
      <c r="C33" s="193"/>
      <c r="D33" s="198"/>
      <c r="E33" s="193"/>
      <c r="F33" s="193"/>
      <c r="G33" s="193"/>
      <c r="H33" s="193"/>
      <c r="I33" s="193"/>
    </row>
    <row r="34" spans="2:9" ht="15">
      <c r="B34" s="180"/>
      <c r="C34" s="181"/>
      <c r="D34" s="28"/>
      <c r="E34" s="181"/>
      <c r="F34" s="181"/>
      <c r="G34" s="181"/>
      <c r="H34" s="181"/>
      <c r="I34" s="182"/>
    </row>
    <row r="35" spans="2:9" ht="15" customHeight="1" thickBot="1">
      <c r="B35" s="923" t="s">
        <v>302</v>
      </c>
      <c r="C35" s="924"/>
      <c r="D35" s="924"/>
      <c r="E35" s="924"/>
      <c r="F35" s="924"/>
      <c r="G35" s="924"/>
      <c r="H35" s="924"/>
      <c r="I35" s="925"/>
    </row>
    <row r="36" spans="2:9" s="36" customFormat="1" ht="16.5" thickBot="1">
      <c r="B36" s="204"/>
      <c r="C36" s="207" t="s">
        <v>39</v>
      </c>
      <c r="D36" s="208" t="s">
        <v>2</v>
      </c>
      <c r="E36" s="207" t="s">
        <v>3</v>
      </c>
      <c r="F36" s="208" t="s">
        <v>4</v>
      </c>
      <c r="G36" s="207" t="s">
        <v>5</v>
      </c>
      <c r="H36" s="208" t="s">
        <v>6</v>
      </c>
      <c r="I36" s="207" t="s">
        <v>0</v>
      </c>
    </row>
    <row r="37" spans="2:9" ht="25.5">
      <c r="B37" s="205">
        <v>17</v>
      </c>
      <c r="C37" s="142" t="s">
        <v>303</v>
      </c>
      <c r="D37" s="209"/>
      <c r="E37" s="211"/>
      <c r="F37" s="214"/>
      <c r="G37" s="211"/>
      <c r="H37" s="214"/>
      <c r="I37" s="211"/>
    </row>
    <row r="38" spans="2:9" ht="15.75">
      <c r="B38" s="206">
        <v>17.100000000000001</v>
      </c>
      <c r="C38" s="73" t="s">
        <v>304</v>
      </c>
      <c r="D38" s="210" t="s">
        <v>75</v>
      </c>
      <c r="E38" s="212"/>
      <c r="F38" s="215"/>
      <c r="G38" s="212"/>
      <c r="H38" s="215"/>
      <c r="I38" s="212"/>
    </row>
    <row r="39" spans="2:9" ht="15.75">
      <c r="B39" s="206">
        <v>17.2</v>
      </c>
      <c r="C39" s="73" t="s">
        <v>305</v>
      </c>
      <c r="D39" s="210" t="s">
        <v>75</v>
      </c>
      <c r="E39" s="212"/>
      <c r="F39" s="215"/>
      <c r="G39" s="212"/>
      <c r="H39" s="215"/>
      <c r="I39" s="212"/>
    </row>
    <row r="40" spans="2:9" ht="15.75">
      <c r="B40" s="206">
        <v>18</v>
      </c>
      <c r="C40" s="73" t="s">
        <v>189</v>
      </c>
      <c r="D40" s="210" t="s">
        <v>192</v>
      </c>
      <c r="E40" s="212"/>
      <c r="F40" s="215"/>
      <c r="G40" s="212"/>
      <c r="H40" s="215"/>
      <c r="I40" s="212"/>
    </row>
    <row r="41" spans="2:9" ht="16.5" thickBot="1">
      <c r="B41" s="206">
        <v>19</v>
      </c>
      <c r="C41" s="75" t="s">
        <v>191</v>
      </c>
      <c r="D41" s="210" t="s">
        <v>192</v>
      </c>
      <c r="E41" s="213"/>
      <c r="F41" s="215"/>
      <c r="G41" s="213"/>
      <c r="H41" s="215"/>
      <c r="I41" s="213"/>
    </row>
    <row r="42" spans="2:9" ht="28.5" customHeight="1" thickBot="1">
      <c r="B42" s="914" t="s">
        <v>306</v>
      </c>
      <c r="C42" s="915"/>
      <c r="D42" s="915"/>
      <c r="E42" s="915"/>
      <c r="F42" s="915"/>
      <c r="G42" s="915"/>
      <c r="H42" s="915"/>
      <c r="I42" s="916"/>
    </row>
    <row r="43" spans="2:9" s="179" customFormat="1" ht="64.5" thickBot="1">
      <c r="B43" s="216" t="s">
        <v>307</v>
      </c>
      <c r="C43" s="218" t="s">
        <v>39</v>
      </c>
      <c r="D43" s="216" t="s">
        <v>308</v>
      </c>
      <c r="E43" s="218" t="s">
        <v>307</v>
      </c>
      <c r="F43" s="216" t="s">
        <v>39</v>
      </c>
      <c r="G43" s="218" t="s">
        <v>308</v>
      </c>
      <c r="H43" s="228"/>
      <c r="I43" s="226"/>
    </row>
    <row r="44" spans="2:9" ht="15.75">
      <c r="B44" s="217" t="s">
        <v>309</v>
      </c>
      <c r="C44" s="219">
        <v>42745</v>
      </c>
      <c r="D44" s="222"/>
      <c r="E44" s="223" t="s">
        <v>310</v>
      </c>
      <c r="F44" s="224">
        <v>42745</v>
      </c>
      <c r="G44" s="214"/>
      <c r="H44" s="229"/>
      <c r="I44" s="227"/>
    </row>
    <row r="45" spans="2:9" ht="15.75">
      <c r="B45" s="191"/>
      <c r="C45" s="220">
        <v>43059</v>
      </c>
      <c r="D45" s="191"/>
      <c r="E45" s="221"/>
      <c r="F45" s="225">
        <v>43059</v>
      </c>
      <c r="G45" s="215"/>
      <c r="H45" s="230"/>
      <c r="I45" s="156"/>
    </row>
    <row r="46" spans="2:9" ht="15.75">
      <c r="B46" s="191"/>
      <c r="C46" s="210" t="s">
        <v>311</v>
      </c>
      <c r="D46" s="191"/>
      <c r="E46" s="221"/>
      <c r="F46" s="149" t="s">
        <v>312</v>
      </c>
      <c r="G46" s="215"/>
      <c r="H46" s="230"/>
      <c r="I46" s="156"/>
    </row>
    <row r="47" spans="2:9" ht="15.75">
      <c r="B47" s="149" t="s">
        <v>313</v>
      </c>
      <c r="C47" s="220">
        <v>42745</v>
      </c>
      <c r="D47" s="191"/>
      <c r="E47" s="210" t="s">
        <v>314</v>
      </c>
      <c r="F47" s="225">
        <v>42745</v>
      </c>
      <c r="G47" s="215"/>
      <c r="H47" s="230"/>
      <c r="I47" s="156"/>
    </row>
    <row r="48" spans="2:9" ht="15.75">
      <c r="B48" s="191"/>
      <c r="C48" s="220">
        <v>43059</v>
      </c>
      <c r="D48" s="191"/>
      <c r="E48" s="221"/>
      <c r="F48" s="225">
        <v>43059</v>
      </c>
      <c r="G48" s="215"/>
      <c r="H48" s="230"/>
      <c r="I48" s="156"/>
    </row>
    <row r="49" spans="2:9" ht="15.75">
      <c r="B49" s="191"/>
      <c r="C49" s="210" t="s">
        <v>312</v>
      </c>
      <c r="D49" s="191"/>
      <c r="E49" s="221"/>
      <c r="F49" s="149" t="s">
        <v>311</v>
      </c>
      <c r="G49" s="215"/>
      <c r="H49" s="230"/>
      <c r="I49" s="156"/>
    </row>
    <row r="50" spans="2:9" ht="15.75">
      <c r="B50" s="149" t="s">
        <v>315</v>
      </c>
      <c r="C50" s="220">
        <v>42745</v>
      </c>
      <c r="D50" s="191"/>
      <c r="E50" s="210" t="s">
        <v>316</v>
      </c>
      <c r="F50" s="225">
        <v>42745</v>
      </c>
      <c r="G50" s="215"/>
      <c r="H50" s="230"/>
      <c r="I50" s="156"/>
    </row>
    <row r="51" spans="2:9" ht="42" customHeight="1">
      <c r="B51" s="191"/>
      <c r="C51" s="220">
        <v>43059</v>
      </c>
      <c r="D51" s="191"/>
      <c r="E51" s="221"/>
      <c r="F51" s="225">
        <v>43059</v>
      </c>
      <c r="G51" s="215"/>
      <c r="H51" s="230"/>
      <c r="I51" s="156"/>
    </row>
    <row r="52" spans="2:9" ht="42" customHeight="1">
      <c r="B52" s="191"/>
      <c r="C52" s="210" t="s">
        <v>311</v>
      </c>
      <c r="D52" s="191"/>
      <c r="E52" s="221"/>
      <c r="F52" s="149" t="s">
        <v>312</v>
      </c>
      <c r="G52" s="215"/>
      <c r="H52" s="230"/>
      <c r="I52" s="156"/>
    </row>
    <row r="53" spans="2:9" ht="42" customHeight="1">
      <c r="B53" s="149" t="s">
        <v>317</v>
      </c>
      <c r="C53" s="220">
        <v>42745</v>
      </c>
      <c r="D53" s="191"/>
      <c r="E53" s="210" t="s">
        <v>318</v>
      </c>
      <c r="F53" s="225">
        <v>42745</v>
      </c>
      <c r="G53" s="215"/>
      <c r="H53" s="230"/>
      <c r="I53" s="156"/>
    </row>
    <row r="54" spans="2:9" ht="42" customHeight="1">
      <c r="B54" s="191"/>
      <c r="C54" s="220">
        <v>43059</v>
      </c>
      <c r="D54" s="191"/>
      <c r="E54" s="221"/>
      <c r="F54" s="225">
        <v>43059</v>
      </c>
      <c r="G54" s="215"/>
      <c r="H54" s="230"/>
      <c r="I54" s="156"/>
    </row>
    <row r="55" spans="2:9" ht="42" customHeight="1">
      <c r="B55" s="191"/>
      <c r="C55" s="210" t="s">
        <v>312</v>
      </c>
      <c r="D55" s="191"/>
      <c r="E55" s="221"/>
      <c r="F55" s="149" t="s">
        <v>312</v>
      </c>
      <c r="G55" s="215"/>
      <c r="H55" s="230"/>
      <c r="I55" s="156"/>
    </row>
    <row r="56" spans="2:9" ht="42" customHeight="1">
      <c r="B56" s="149" t="s">
        <v>319</v>
      </c>
      <c r="C56" s="220">
        <v>42745</v>
      </c>
      <c r="D56" s="191"/>
      <c r="E56" s="210" t="s">
        <v>320</v>
      </c>
      <c r="F56" s="225">
        <v>42745</v>
      </c>
      <c r="G56" s="215"/>
      <c r="H56" s="230"/>
      <c r="I56" s="156"/>
    </row>
    <row r="57" spans="2:9" ht="15.75">
      <c r="B57" s="191"/>
      <c r="C57" s="220">
        <v>43059</v>
      </c>
      <c r="D57" s="191"/>
      <c r="E57" s="221"/>
      <c r="F57" s="225">
        <v>43059</v>
      </c>
      <c r="G57" s="215"/>
      <c r="H57" s="230"/>
      <c r="I57" s="156"/>
    </row>
    <row r="58" spans="2:9" ht="15.75">
      <c r="B58" s="191"/>
      <c r="C58" s="210" t="s">
        <v>312</v>
      </c>
      <c r="D58" s="191"/>
      <c r="E58" s="221"/>
      <c r="F58" s="149" t="s">
        <v>321</v>
      </c>
      <c r="G58" s="215"/>
      <c r="H58" s="230"/>
      <c r="I58" s="156"/>
    </row>
    <row r="59" spans="2:9" ht="15.75">
      <c r="B59" s="149" t="s">
        <v>322</v>
      </c>
      <c r="C59" s="220">
        <v>42745</v>
      </c>
      <c r="D59" s="191"/>
      <c r="E59" s="210" t="s">
        <v>323</v>
      </c>
      <c r="F59" s="225">
        <v>42745</v>
      </c>
      <c r="G59" s="215"/>
      <c r="H59" s="230"/>
      <c r="I59" s="156"/>
    </row>
    <row r="60" spans="2:9" ht="15.75">
      <c r="B60" s="191"/>
      <c r="C60" s="220">
        <v>43059</v>
      </c>
      <c r="D60" s="191"/>
      <c r="E60" s="221"/>
      <c r="F60" s="225">
        <v>43059</v>
      </c>
      <c r="G60" s="215"/>
      <c r="H60" s="230"/>
      <c r="I60" s="156"/>
    </row>
    <row r="61" spans="2:9" ht="15.75">
      <c r="B61" s="191"/>
      <c r="C61" s="210" t="s">
        <v>311</v>
      </c>
      <c r="D61" s="191"/>
      <c r="E61" s="221"/>
      <c r="F61" s="149" t="s">
        <v>312</v>
      </c>
      <c r="G61" s="215"/>
      <c r="H61" s="230"/>
      <c r="I61" s="156"/>
    </row>
    <row r="62" spans="2:9" ht="16.5" thickBot="1">
      <c r="B62" s="151"/>
      <c r="C62" s="232"/>
      <c r="D62" s="151"/>
      <c r="E62" s="233" t="s">
        <v>234</v>
      </c>
      <c r="F62" s="151"/>
      <c r="G62" s="234"/>
      <c r="H62" s="231"/>
      <c r="I62" s="193"/>
    </row>
    <row r="63" spans="2:9" ht="56.25" customHeight="1" thickBot="1">
      <c r="B63" s="917" t="s">
        <v>324</v>
      </c>
      <c r="C63" s="918"/>
      <c r="D63" s="918"/>
      <c r="E63" s="918"/>
      <c r="F63" s="918"/>
      <c r="G63" s="918"/>
      <c r="H63" s="918"/>
      <c r="I63" s="919"/>
    </row>
    <row r="64" spans="2:9" ht="38.25">
      <c r="B64" s="169" t="s">
        <v>307</v>
      </c>
      <c r="C64" s="170" t="s">
        <v>325</v>
      </c>
      <c r="D64" s="199" t="s">
        <v>327</v>
      </c>
      <c r="E64" s="195"/>
      <c r="F64" s="195"/>
      <c r="G64" s="195"/>
      <c r="H64" s="195"/>
      <c r="I64" s="196"/>
    </row>
    <row r="65" spans="2:9" ht="51">
      <c r="B65" s="171"/>
      <c r="C65" s="35" t="s">
        <v>326</v>
      </c>
      <c r="D65" s="17" t="s">
        <v>333</v>
      </c>
      <c r="E65" s="3"/>
      <c r="F65" s="3"/>
      <c r="G65" s="3"/>
      <c r="H65" s="3"/>
      <c r="I65" s="172"/>
    </row>
    <row r="66" spans="2:9" ht="15">
      <c r="B66" s="171"/>
      <c r="C66" s="147"/>
      <c r="D66" s="17"/>
      <c r="E66" s="3"/>
      <c r="F66" s="3"/>
      <c r="G66" s="3"/>
      <c r="H66" s="3"/>
      <c r="I66" s="172"/>
    </row>
    <row r="67" spans="2:9" ht="15.75">
      <c r="B67" s="171" t="s">
        <v>309</v>
      </c>
      <c r="C67" s="18"/>
      <c r="D67" s="16"/>
      <c r="E67" s="3"/>
      <c r="F67" s="3"/>
      <c r="G67" s="3"/>
      <c r="H67" s="3"/>
      <c r="I67" s="172"/>
    </row>
    <row r="68" spans="2:9" ht="15.75">
      <c r="B68" s="171" t="s">
        <v>313</v>
      </c>
      <c r="C68" s="18"/>
      <c r="D68" s="16"/>
      <c r="E68" s="3"/>
      <c r="F68" s="3"/>
      <c r="G68" s="3"/>
      <c r="H68" s="3"/>
      <c r="I68" s="172"/>
    </row>
    <row r="69" spans="2:9" ht="15.75">
      <c r="B69" s="171" t="s">
        <v>315</v>
      </c>
      <c r="C69" s="18"/>
      <c r="D69" s="16"/>
      <c r="E69" s="3"/>
      <c r="F69" s="3"/>
      <c r="G69" s="3"/>
      <c r="H69" s="3"/>
      <c r="I69" s="172"/>
    </row>
    <row r="70" spans="2:9" ht="15.75">
      <c r="B70" s="171" t="s">
        <v>317</v>
      </c>
      <c r="C70" s="18"/>
      <c r="D70" s="16"/>
      <c r="E70" s="3"/>
      <c r="F70" s="3"/>
      <c r="G70" s="3"/>
      <c r="H70" s="3"/>
      <c r="I70" s="172"/>
    </row>
    <row r="71" spans="2:9" ht="15.75">
      <c r="B71" s="171" t="s">
        <v>319</v>
      </c>
      <c r="C71" s="18"/>
      <c r="D71" s="16"/>
      <c r="E71" s="3"/>
      <c r="F71" s="3"/>
      <c r="G71" s="3"/>
      <c r="H71" s="3"/>
      <c r="I71" s="172"/>
    </row>
    <row r="72" spans="2:9" ht="15">
      <c r="B72" s="176"/>
      <c r="C72" s="3"/>
      <c r="D72" s="148"/>
      <c r="E72" s="3"/>
      <c r="F72" s="3"/>
      <c r="G72" s="3"/>
      <c r="H72" s="3"/>
      <c r="I72" s="172"/>
    </row>
    <row r="73" spans="2:9" ht="15">
      <c r="B73" s="177"/>
      <c r="C73" s="3"/>
      <c r="D73" s="148"/>
      <c r="E73" s="3"/>
      <c r="F73" s="3"/>
      <c r="G73" s="3"/>
      <c r="H73" s="3"/>
      <c r="I73" s="172"/>
    </row>
    <row r="74" spans="2:9" ht="25.5" customHeight="1">
      <c r="B74" s="171" t="s">
        <v>322</v>
      </c>
      <c r="C74" s="18"/>
      <c r="D74" s="16"/>
      <c r="E74" s="3"/>
      <c r="F74" s="3"/>
      <c r="G74" s="3"/>
      <c r="H74" s="3"/>
      <c r="I74" s="172"/>
    </row>
    <row r="75" spans="2:9" ht="25.5" customHeight="1">
      <c r="B75" s="171" t="s">
        <v>310</v>
      </c>
      <c r="C75" s="18"/>
      <c r="D75" s="16"/>
      <c r="E75" s="3"/>
      <c r="F75" s="3"/>
      <c r="G75" s="3"/>
      <c r="H75" s="3"/>
      <c r="I75" s="172"/>
    </row>
    <row r="76" spans="2:9" ht="25.5" customHeight="1">
      <c r="B76" s="171" t="s">
        <v>314</v>
      </c>
      <c r="C76" s="18"/>
      <c r="D76" s="16"/>
      <c r="E76" s="3"/>
      <c r="F76" s="3"/>
      <c r="G76" s="3"/>
      <c r="H76" s="3"/>
      <c r="I76" s="172"/>
    </row>
    <row r="77" spans="2:9" ht="25.5" customHeight="1">
      <c r="B77" s="171" t="s">
        <v>316</v>
      </c>
      <c r="C77" s="18"/>
      <c r="D77" s="16"/>
      <c r="E77" s="3"/>
      <c r="F77" s="3"/>
      <c r="G77" s="3"/>
      <c r="H77" s="3"/>
      <c r="I77" s="172"/>
    </row>
    <row r="78" spans="2:9" ht="25.5" customHeight="1">
      <c r="B78" s="171" t="s">
        <v>318</v>
      </c>
      <c r="C78" s="18"/>
      <c r="D78" s="16"/>
      <c r="E78" s="3"/>
      <c r="F78" s="3"/>
      <c r="G78" s="3"/>
      <c r="H78" s="3"/>
      <c r="I78" s="172"/>
    </row>
    <row r="79" spans="2:9" ht="25.5" customHeight="1">
      <c r="B79" s="171" t="s">
        <v>320</v>
      </c>
      <c r="C79" s="18"/>
      <c r="D79" s="16"/>
      <c r="E79" s="3"/>
      <c r="F79" s="3"/>
      <c r="G79" s="3"/>
      <c r="H79" s="3"/>
      <c r="I79" s="172"/>
    </row>
    <row r="80" spans="2:9" ht="16.5" thickBot="1">
      <c r="B80" s="178" t="s">
        <v>323</v>
      </c>
      <c r="C80" s="173"/>
      <c r="D80" s="200"/>
      <c r="E80" s="174"/>
      <c r="F80" s="174"/>
      <c r="G80" s="174"/>
      <c r="H80" s="174"/>
      <c r="I80" s="175"/>
    </row>
    <row r="81" spans="2:9" ht="15.75">
      <c r="B81" s="133"/>
      <c r="C81" s="184"/>
      <c r="D81" s="201"/>
      <c r="E81" s="83"/>
      <c r="F81" s="83"/>
      <c r="G81" s="83"/>
      <c r="H81" s="83"/>
      <c r="I81" s="83"/>
    </row>
    <row r="82" spans="2:9" ht="16.5" thickBot="1">
      <c r="B82" s="133"/>
      <c r="C82" s="184"/>
      <c r="D82" s="201"/>
      <c r="E82" s="83"/>
      <c r="F82" s="83"/>
      <c r="G82" s="83"/>
      <c r="H82" s="83"/>
      <c r="I82" s="83"/>
    </row>
    <row r="83" spans="2:9" ht="15.75" customHeight="1">
      <c r="B83" s="920" t="s">
        <v>334</v>
      </c>
      <c r="C83" s="921"/>
      <c r="D83" s="921"/>
      <c r="E83" s="921"/>
      <c r="F83" s="921"/>
      <c r="G83" s="921"/>
      <c r="H83" s="921"/>
      <c r="I83" s="922"/>
    </row>
    <row r="84" spans="2:9" ht="15">
      <c r="B84" s="185"/>
      <c r="C84" s="112"/>
      <c r="D84" s="109"/>
      <c r="E84" s="56"/>
      <c r="F84" s="56"/>
      <c r="G84" s="56"/>
      <c r="H84" s="56"/>
      <c r="I84" s="57"/>
    </row>
    <row r="85" spans="2:9" s="183" customFormat="1" ht="30.75" customHeight="1">
      <c r="B85" s="893" t="s">
        <v>335</v>
      </c>
      <c r="C85" s="894"/>
      <c r="D85" s="894"/>
      <c r="E85" s="894"/>
      <c r="F85" s="894"/>
      <c r="G85" s="894"/>
      <c r="H85" s="894"/>
      <c r="I85" s="895"/>
    </row>
    <row r="86" spans="2:9" s="183" customFormat="1" ht="30.75" customHeight="1">
      <c r="B86" s="893" t="s">
        <v>336</v>
      </c>
      <c r="C86" s="894"/>
      <c r="D86" s="894"/>
      <c r="E86" s="894"/>
      <c r="F86" s="894"/>
      <c r="G86" s="894"/>
      <c r="H86" s="894"/>
      <c r="I86" s="895"/>
    </row>
    <row r="87" spans="2:9" s="183" customFormat="1" ht="30.75" customHeight="1">
      <c r="B87" s="893" t="s">
        <v>337</v>
      </c>
      <c r="C87" s="894"/>
      <c r="D87" s="894"/>
      <c r="E87" s="894"/>
      <c r="F87" s="894"/>
      <c r="G87" s="894"/>
      <c r="H87" s="894"/>
      <c r="I87" s="895"/>
    </row>
    <row r="88" spans="2:9">
      <c r="B88" s="186"/>
      <c r="C88" s="112"/>
      <c r="D88" s="109"/>
      <c r="E88" s="56"/>
      <c r="F88" s="56"/>
      <c r="G88" s="56"/>
      <c r="H88" s="56"/>
      <c r="I88" s="57"/>
    </row>
    <row r="89" spans="2:9" ht="15" thickBot="1">
      <c r="B89" s="187"/>
      <c r="C89" s="188"/>
      <c r="D89" s="189"/>
      <c r="E89" s="58"/>
      <c r="F89" s="58"/>
      <c r="G89" s="58"/>
      <c r="H89" s="58"/>
      <c r="I89" s="59"/>
    </row>
  </sheetData>
  <mergeCells count="9">
    <mergeCell ref="B3:I3"/>
    <mergeCell ref="B42:I42"/>
    <mergeCell ref="B63:I63"/>
    <mergeCell ref="B85:I85"/>
    <mergeCell ref="B87:I87"/>
    <mergeCell ref="B83:I83"/>
    <mergeCell ref="B4:I4"/>
    <mergeCell ref="B35:I35"/>
    <mergeCell ref="B86:I86"/>
  </mergeCells>
  <pageMargins left="0.7" right="0.7" top="0.75" bottom="0.75" header="0.3" footer="0.3"/>
  <pageSetup scale="55" orientation="portrait" r:id="rId1"/>
  <rowBreaks count="1" manualBreakCount="1">
    <brk id="62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2"/>
  <sheetViews>
    <sheetView topLeftCell="A25" workbookViewId="0">
      <selection activeCell="G40" sqref="G40"/>
    </sheetView>
  </sheetViews>
  <sheetFormatPr defaultRowHeight="15"/>
  <cols>
    <col min="2" max="2" width="12.5703125" customWidth="1"/>
    <col min="3" max="3" width="9.5703125" style="548" customWidth="1"/>
    <col min="4" max="4" width="9.28515625" style="548" customWidth="1"/>
    <col min="5" max="5" width="10.5703125" style="548" customWidth="1"/>
    <col min="6" max="6" width="10" style="548" customWidth="1"/>
    <col min="7" max="7" width="9.28515625" style="548" customWidth="1"/>
    <col min="8" max="8" width="30.140625" style="548" customWidth="1"/>
  </cols>
  <sheetData>
    <row r="1" spans="2:8" ht="15.75" thickBot="1"/>
    <row r="2" spans="2:8">
      <c r="B2" s="555"/>
      <c r="C2" s="556"/>
      <c r="D2" s="556"/>
      <c r="E2" s="556"/>
      <c r="F2" s="926" t="s">
        <v>998</v>
      </c>
      <c r="G2" s="926"/>
      <c r="H2" s="927"/>
    </row>
    <row r="3" spans="2:8">
      <c r="B3" s="557"/>
      <c r="C3" s="558"/>
      <c r="D3" s="558"/>
      <c r="E3" s="558"/>
      <c r="F3" s="558"/>
      <c r="G3" s="558"/>
      <c r="H3" s="559"/>
    </row>
    <row r="4" spans="2:8" ht="24.75" customHeight="1">
      <c r="B4" s="928" t="s">
        <v>339</v>
      </c>
      <c r="C4" s="929"/>
      <c r="D4" s="929"/>
      <c r="E4" s="929"/>
      <c r="F4" s="929"/>
      <c r="G4" s="929"/>
      <c r="H4" s="930"/>
    </row>
    <row r="5" spans="2:8" ht="17.25" customHeight="1">
      <c r="B5" s="931" t="s">
        <v>999</v>
      </c>
      <c r="C5" s="932"/>
      <c r="D5" s="932"/>
      <c r="E5" s="932"/>
      <c r="F5" s="932"/>
      <c r="G5" s="932"/>
      <c r="H5" s="933"/>
    </row>
    <row r="6" spans="2:8" ht="15" customHeight="1">
      <c r="B6" s="931" t="s">
        <v>1000</v>
      </c>
      <c r="C6" s="932"/>
      <c r="D6" s="932"/>
      <c r="E6" s="932"/>
      <c r="F6" s="932"/>
      <c r="G6" s="932"/>
      <c r="H6" s="933"/>
    </row>
    <row r="7" spans="2:8" ht="15.75" customHeight="1">
      <c r="B7" s="931" t="s">
        <v>1001</v>
      </c>
      <c r="C7" s="932"/>
      <c r="D7" s="932"/>
      <c r="E7" s="932"/>
      <c r="F7" s="932"/>
      <c r="G7" s="932"/>
      <c r="H7" s="933"/>
    </row>
    <row r="8" spans="2:8" ht="14.25" customHeight="1">
      <c r="B8" s="942" t="s">
        <v>1002</v>
      </c>
      <c r="C8" s="943"/>
      <c r="D8" s="943"/>
      <c r="E8" s="943"/>
      <c r="F8" s="943"/>
      <c r="G8" s="943"/>
      <c r="H8" s="944"/>
    </row>
    <row r="9" spans="2:8" ht="17.25" customHeight="1">
      <c r="B9" s="934" t="s">
        <v>1003</v>
      </c>
      <c r="C9" s="875"/>
      <c r="D9" s="875"/>
      <c r="E9" s="875"/>
      <c r="F9" s="875"/>
      <c r="G9" s="875"/>
      <c r="H9" s="935"/>
    </row>
    <row r="10" spans="2:8" ht="30">
      <c r="B10" s="560" t="s">
        <v>307</v>
      </c>
      <c r="C10" s="543" t="s">
        <v>3</v>
      </c>
      <c r="D10" s="543" t="s">
        <v>4</v>
      </c>
      <c r="E10" s="543" t="s">
        <v>5</v>
      </c>
      <c r="F10" s="543" t="s">
        <v>6</v>
      </c>
      <c r="G10" s="543" t="s">
        <v>0</v>
      </c>
      <c r="H10" s="561" t="s">
        <v>1004</v>
      </c>
    </row>
    <row r="11" spans="2:8">
      <c r="B11" s="562" t="s">
        <v>309</v>
      </c>
      <c r="C11" s="554" t="s">
        <v>1005</v>
      </c>
      <c r="D11" s="545">
        <v>90.719938813514204</v>
      </c>
      <c r="E11" s="545">
        <v>89.044626230380402</v>
      </c>
      <c r="F11" s="545">
        <v>85.959253347521496</v>
      </c>
      <c r="G11" s="545">
        <v>87.715408944459227</v>
      </c>
      <c r="H11" s="936" t="s">
        <v>1006</v>
      </c>
    </row>
    <row r="12" spans="2:8">
      <c r="B12" s="562" t="s">
        <v>313</v>
      </c>
      <c r="C12" s="554" t="s">
        <v>1005</v>
      </c>
      <c r="D12" s="545">
        <v>92.653438199933106</v>
      </c>
      <c r="E12" s="545">
        <v>76.730899604390288</v>
      </c>
      <c r="F12" s="545">
        <v>68.37139252889844</v>
      </c>
      <c r="G12" s="545">
        <v>0</v>
      </c>
      <c r="H12" s="937"/>
    </row>
    <row r="13" spans="2:8">
      <c r="B13" s="562" t="s">
        <v>315</v>
      </c>
      <c r="C13" s="554" t="s">
        <v>1005</v>
      </c>
      <c r="D13" s="545">
        <v>93.54992462534355</v>
      </c>
      <c r="E13" s="545">
        <v>54.739735745322172</v>
      </c>
      <c r="F13" s="545">
        <v>54.060255387070995</v>
      </c>
      <c r="G13" s="545">
        <v>0</v>
      </c>
      <c r="H13" s="937"/>
    </row>
    <row r="14" spans="2:8">
      <c r="B14" s="562" t="s">
        <v>317</v>
      </c>
      <c r="C14" s="554" t="s">
        <v>1005</v>
      </c>
      <c r="D14" s="545">
        <v>87.759592032884399</v>
      </c>
      <c r="E14" s="545">
        <v>48.841919178916754</v>
      </c>
      <c r="F14" s="545">
        <v>73.59326862840993</v>
      </c>
      <c r="G14" s="545">
        <v>0</v>
      </c>
      <c r="H14" s="937"/>
    </row>
    <row r="15" spans="2:8">
      <c r="B15" s="562" t="s">
        <v>319</v>
      </c>
      <c r="C15" s="554" t="s">
        <v>1005</v>
      </c>
      <c r="D15" s="545">
        <v>51.72800332964303</v>
      </c>
      <c r="E15" s="545">
        <v>32.284345527722763</v>
      </c>
      <c r="F15" s="545">
        <v>54.086536398664791</v>
      </c>
      <c r="G15" s="545">
        <v>56.638261720258399</v>
      </c>
      <c r="H15" s="937"/>
    </row>
    <row r="16" spans="2:8">
      <c r="B16" s="562" t="s">
        <v>322</v>
      </c>
      <c r="C16" s="554" t="s">
        <v>1005</v>
      </c>
      <c r="D16" s="545">
        <v>70.867141083621178</v>
      </c>
      <c r="E16" s="545">
        <v>51.250886760663292</v>
      </c>
      <c r="F16" s="545">
        <v>23.621087168573318</v>
      </c>
      <c r="G16" s="545">
        <v>65.805954597854054</v>
      </c>
      <c r="H16" s="937"/>
    </row>
    <row r="17" spans="2:8">
      <c r="B17" s="562" t="s">
        <v>310</v>
      </c>
      <c r="C17" s="554" t="s">
        <v>1005</v>
      </c>
      <c r="D17" s="545">
        <v>91.373177492297486</v>
      </c>
      <c r="E17" s="545">
        <v>32.934398304284692</v>
      </c>
      <c r="F17" s="545">
        <v>33.906795733251208</v>
      </c>
      <c r="G17" s="545">
        <v>39.071997814564057</v>
      </c>
      <c r="H17" s="937"/>
    </row>
    <row r="18" spans="2:8">
      <c r="B18" s="562" t="s">
        <v>314</v>
      </c>
      <c r="C18" s="554" t="s">
        <v>1005</v>
      </c>
      <c r="D18" s="545">
        <v>93.373680943512639</v>
      </c>
      <c r="E18" s="545">
        <v>69.849583222488135</v>
      </c>
      <c r="F18" s="545">
        <v>57.063048683160602</v>
      </c>
      <c r="G18" s="545">
        <v>46.584493511867535</v>
      </c>
      <c r="H18" s="937"/>
    </row>
    <row r="19" spans="2:8">
      <c r="B19" s="562" t="s">
        <v>316</v>
      </c>
      <c r="C19" s="554" t="s">
        <v>1005</v>
      </c>
      <c r="D19" s="545">
        <v>92.6979550154891</v>
      </c>
      <c r="E19" s="545">
        <v>84.325575607787897</v>
      </c>
      <c r="F19" s="545">
        <v>56.580336225316962</v>
      </c>
      <c r="G19" s="545">
        <v>93.352119787063103</v>
      </c>
      <c r="H19" s="937"/>
    </row>
    <row r="20" spans="2:8">
      <c r="B20" s="562" t="s">
        <v>318</v>
      </c>
      <c r="C20" s="554" t="s">
        <v>1005</v>
      </c>
      <c r="D20" s="545">
        <v>95.447270636493172</v>
      </c>
      <c r="E20" s="545">
        <v>81.407310626538575</v>
      </c>
      <c r="F20" s="545">
        <v>83.406276549184298</v>
      </c>
      <c r="G20" s="545">
        <v>93.637277701974696</v>
      </c>
      <c r="H20" s="937"/>
    </row>
    <row r="21" spans="2:8">
      <c r="B21" s="562" t="s">
        <v>320</v>
      </c>
      <c r="C21" s="554" t="s">
        <v>1005</v>
      </c>
      <c r="D21" s="545">
        <v>89.524427089270688</v>
      </c>
      <c r="E21" s="545">
        <v>77.028227492113572</v>
      </c>
      <c r="F21" s="545">
        <v>84.888222289493257</v>
      </c>
      <c r="G21" s="545">
        <v>53.13042349155679</v>
      </c>
      <c r="H21" s="937"/>
    </row>
    <row r="22" spans="2:8">
      <c r="B22" s="562" t="s">
        <v>323</v>
      </c>
      <c r="C22" s="554" t="s">
        <v>1005</v>
      </c>
      <c r="D22" s="545">
        <v>92.436753941078294</v>
      </c>
      <c r="E22" s="545">
        <v>74.035755048098764</v>
      </c>
      <c r="F22" s="545">
        <v>70.889006170137961</v>
      </c>
      <c r="G22" s="545">
        <v>98.068399282580941</v>
      </c>
      <c r="H22" s="938"/>
    </row>
    <row r="23" spans="2:8">
      <c r="B23" s="562" t="s">
        <v>340</v>
      </c>
      <c r="C23" s="554" t="s">
        <v>1005</v>
      </c>
      <c r="D23" s="545">
        <v>86.81914091112796</v>
      </c>
      <c r="E23" s="545">
        <v>64.248497669519807</v>
      </c>
      <c r="F23" s="545">
        <v>62.154944708292</v>
      </c>
      <c r="G23" s="545">
        <v>52.862020040790945</v>
      </c>
      <c r="H23" s="563"/>
    </row>
    <row r="24" spans="2:8">
      <c r="B24" s="185"/>
      <c r="C24" s="564"/>
      <c r="D24" s="564"/>
      <c r="E24" s="564"/>
      <c r="F24" s="564"/>
      <c r="G24" s="564"/>
      <c r="H24" s="565"/>
    </row>
    <row r="25" spans="2:8">
      <c r="B25" s="185"/>
      <c r="C25" s="564"/>
      <c r="D25" s="564"/>
      <c r="E25" s="564"/>
      <c r="F25" s="564"/>
      <c r="G25" s="564"/>
      <c r="H25" s="565"/>
    </row>
    <row r="26" spans="2:8" ht="15" customHeight="1">
      <c r="B26" s="934" t="s">
        <v>1007</v>
      </c>
      <c r="C26" s="875"/>
      <c r="D26" s="875"/>
      <c r="E26" s="875"/>
      <c r="F26" s="875"/>
      <c r="G26" s="875"/>
      <c r="H26" s="935"/>
    </row>
    <row r="27" spans="2:8" ht="30">
      <c r="B27" s="560" t="s">
        <v>307</v>
      </c>
      <c r="C27" s="543" t="s">
        <v>3</v>
      </c>
      <c r="D27" s="543" t="s">
        <v>4</v>
      </c>
      <c r="E27" s="543" t="s">
        <v>5</v>
      </c>
      <c r="F27" s="543" t="s">
        <v>6</v>
      </c>
      <c r="G27" s="543" t="s">
        <v>0</v>
      </c>
      <c r="H27" s="561" t="s">
        <v>1008</v>
      </c>
    </row>
    <row r="28" spans="2:8" ht="15" customHeight="1">
      <c r="B28" s="562" t="s">
        <v>309</v>
      </c>
      <c r="C28" s="554" t="s">
        <v>1005</v>
      </c>
      <c r="D28" s="545">
        <v>78.41890573734149</v>
      </c>
      <c r="E28" s="545">
        <v>81.698368360379533</v>
      </c>
      <c r="F28" s="545">
        <v>26.598940321007358</v>
      </c>
      <c r="G28" s="545">
        <v>82.622077384647227</v>
      </c>
      <c r="H28" s="939" t="s">
        <v>1009</v>
      </c>
    </row>
    <row r="29" spans="2:8">
      <c r="B29" s="562" t="s">
        <v>313</v>
      </c>
      <c r="C29" s="554" t="s">
        <v>1005</v>
      </c>
      <c r="D29" s="545">
        <v>81.540110187163691</v>
      </c>
      <c r="E29" s="545">
        <v>65.701456289850555</v>
      </c>
      <c r="F29" s="545">
        <v>49.684520591440787</v>
      </c>
      <c r="G29" s="545">
        <v>0</v>
      </c>
      <c r="H29" s="940"/>
    </row>
    <row r="30" spans="2:8">
      <c r="B30" s="562" t="s">
        <v>315</v>
      </c>
      <c r="C30" s="554" t="s">
        <v>1005</v>
      </c>
      <c r="D30" s="545">
        <v>81.710007094085313</v>
      </c>
      <c r="E30" s="545">
        <v>52.4252904141172</v>
      </c>
      <c r="F30" s="545">
        <v>51.588410038130704</v>
      </c>
      <c r="G30" s="545">
        <v>0</v>
      </c>
      <c r="H30" s="940"/>
    </row>
    <row r="31" spans="2:8">
      <c r="B31" s="562" t="s">
        <v>317</v>
      </c>
      <c r="C31" s="554" t="s">
        <v>1005</v>
      </c>
      <c r="D31" s="545">
        <v>63.475079164843073</v>
      </c>
      <c r="E31" s="545">
        <v>47.688236404671748</v>
      </c>
      <c r="F31" s="545">
        <v>29.201958310806766</v>
      </c>
      <c r="G31" s="545">
        <v>0</v>
      </c>
      <c r="H31" s="940"/>
    </row>
    <row r="32" spans="2:8">
      <c r="B32" s="562" t="s">
        <v>319</v>
      </c>
      <c r="C32" s="554" t="s">
        <v>1005</v>
      </c>
      <c r="D32" s="545">
        <v>45.084807215371335</v>
      </c>
      <c r="E32" s="545">
        <v>31.545795467222707</v>
      </c>
      <c r="F32" s="545">
        <v>5.5715744578602688</v>
      </c>
      <c r="G32" s="545">
        <v>0</v>
      </c>
      <c r="H32" s="940"/>
    </row>
    <row r="33" spans="2:9">
      <c r="B33" s="562" t="s">
        <v>322</v>
      </c>
      <c r="C33" s="554" t="s">
        <v>1005</v>
      </c>
      <c r="D33" s="545">
        <v>35.712623038042018</v>
      </c>
      <c r="E33" s="545">
        <v>50.774252904141115</v>
      </c>
      <c r="F33" s="545">
        <v>23.164959652389857</v>
      </c>
      <c r="G33" s="545">
        <v>11.6960036652774</v>
      </c>
      <c r="H33" s="940"/>
    </row>
    <row r="34" spans="2:9">
      <c r="B34" s="562" t="s">
        <v>310</v>
      </c>
      <c r="C34" s="554" t="s">
        <v>1005</v>
      </c>
      <c r="D34" s="545">
        <v>46.664349646868935</v>
      </c>
      <c r="E34" s="545">
        <v>32.246801225445957</v>
      </c>
      <c r="F34" s="545">
        <v>7.7593345862403629</v>
      </c>
      <c r="G34" s="545">
        <v>20.894298128934999</v>
      </c>
      <c r="H34" s="940"/>
    </row>
    <row r="35" spans="2:9">
      <c r="B35" s="562" t="s">
        <v>314</v>
      </c>
      <c r="C35" s="554" t="s">
        <v>1005</v>
      </c>
      <c r="D35" s="545">
        <v>81.360845082912093</v>
      </c>
      <c r="E35" s="545">
        <v>52.144298128935041</v>
      </c>
      <c r="F35" s="545">
        <v>35.469318081049934</v>
      </c>
      <c r="G35" s="545">
        <v>0</v>
      </c>
      <c r="H35" s="940"/>
    </row>
    <row r="36" spans="2:9">
      <c r="B36" s="562" t="s">
        <v>316</v>
      </c>
      <c r="C36" s="554" t="s">
        <v>1005</v>
      </c>
      <c r="D36" s="545">
        <v>88.162066953290378</v>
      </c>
      <c r="E36" s="545">
        <v>28.889804254734816</v>
      </c>
      <c r="F36" s="545">
        <v>40.254464553887807</v>
      </c>
      <c r="G36" s="545">
        <v>84.024148495224395</v>
      </c>
      <c r="H36" s="940"/>
    </row>
    <row r="37" spans="2:9">
      <c r="B37" s="562" t="s">
        <v>318</v>
      </c>
      <c r="C37" s="554" t="s">
        <v>1005</v>
      </c>
      <c r="D37" s="545">
        <v>83.929751392357218</v>
      </c>
      <c r="E37" s="545">
        <v>22.152854654206184</v>
      </c>
      <c r="F37" s="545">
        <v>6.9231693398210332</v>
      </c>
      <c r="G37" s="545">
        <v>85.904045344935625</v>
      </c>
      <c r="H37" s="940"/>
    </row>
    <row r="38" spans="2:9">
      <c r="B38" s="562" t="s">
        <v>320</v>
      </c>
      <c r="C38" s="554" t="s">
        <v>1005</v>
      </c>
      <c r="D38" s="545">
        <v>53.592212024474549</v>
      </c>
      <c r="E38" s="545">
        <v>31.786806901531623</v>
      </c>
      <c r="F38" s="545">
        <v>24.209139444643224</v>
      </c>
      <c r="G38" s="545">
        <v>35.560488161745141</v>
      </c>
      <c r="H38" s="940"/>
    </row>
    <row r="39" spans="2:9">
      <c r="B39" s="562" t="s">
        <v>323</v>
      </c>
      <c r="C39" s="554" t="s">
        <v>1005</v>
      </c>
      <c r="D39" s="545">
        <v>59.409031228277925</v>
      </c>
      <c r="E39" s="545">
        <v>60.649602244934606</v>
      </c>
      <c r="F39" s="545">
        <v>46.83919882604328</v>
      </c>
      <c r="G39" s="545">
        <v>65.321901272072608</v>
      </c>
      <c r="H39" s="941"/>
    </row>
    <row r="40" spans="2:9">
      <c r="B40" s="562" t="s">
        <v>340</v>
      </c>
      <c r="C40" s="554" t="s">
        <v>1005</v>
      </c>
      <c r="D40" s="545">
        <v>66.665409410109774</v>
      </c>
      <c r="E40" s="545">
        <v>46.455912203405802</v>
      </c>
      <c r="F40" s="545">
        <v>28.907034774101366</v>
      </c>
      <c r="G40" s="545">
        <v>32.234828193158357</v>
      </c>
      <c r="H40" s="563"/>
    </row>
    <row r="41" spans="2:9">
      <c r="B41" s="185"/>
      <c r="C41" s="564"/>
      <c r="D41" s="564"/>
      <c r="E41" s="564"/>
      <c r="F41" s="564"/>
      <c r="G41" s="564"/>
      <c r="H41" s="565"/>
    </row>
    <row r="42" spans="2:9" s="546" customFormat="1" ht="16.5" thickBot="1">
      <c r="B42" s="566" t="s">
        <v>1010</v>
      </c>
      <c r="C42" s="567"/>
      <c r="D42" s="568"/>
      <c r="E42" s="568"/>
      <c r="F42" s="568"/>
      <c r="G42" s="568"/>
      <c r="H42" s="569"/>
      <c r="I42" s="547"/>
    </row>
  </sheetData>
  <mergeCells count="10">
    <mergeCell ref="B9:H9"/>
    <mergeCell ref="H11:H22"/>
    <mergeCell ref="B26:H26"/>
    <mergeCell ref="H28:H39"/>
    <mergeCell ref="B8:H8"/>
    <mergeCell ref="F2:H2"/>
    <mergeCell ref="B4:H4"/>
    <mergeCell ref="B5:H5"/>
    <mergeCell ref="B6:H6"/>
    <mergeCell ref="B7:H7"/>
  </mergeCells>
  <printOptions horizontalCentered="1"/>
  <pageMargins left="0.19685039370078741" right="0.19685039370078741" top="0.55118110236220474" bottom="0.55118110236220474" header="0" footer="0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14</vt:i4>
      </vt:variant>
    </vt:vector>
  </HeadingPairs>
  <TitlesOfParts>
    <vt:vector size="53" baseType="lpstr">
      <vt:lpstr>Transmission-Index</vt:lpstr>
      <vt:lpstr>Annexure-I SH 1-4</vt:lpstr>
      <vt:lpstr>Annexure-I SH 2-4</vt:lpstr>
      <vt:lpstr>Annexure-I SH 3-4</vt:lpstr>
      <vt:lpstr>Annexure-I SH 4-4 f</vt:lpstr>
      <vt:lpstr>Annexure-II SH 1-3</vt:lpstr>
      <vt:lpstr>Annexure-II SH 2-3 </vt:lpstr>
      <vt:lpstr>Annexure-III SH 1-3  </vt:lpstr>
      <vt:lpstr>DTPS-Anx-IV </vt:lpstr>
      <vt:lpstr>Annexure-VA (2)</vt:lpstr>
      <vt:lpstr>Annexure-VB (2)</vt:lpstr>
      <vt:lpstr>Annexure-V (C)</vt:lpstr>
      <vt:lpstr>Annexure VI(A)</vt:lpstr>
      <vt:lpstr>Annexure VI- (B-1)f</vt:lpstr>
      <vt:lpstr>Annexure  VI-B(II)</vt:lpstr>
      <vt:lpstr>O&amp;M Expenses 2012-17</vt:lpstr>
      <vt:lpstr>Annexure VI-B(II)</vt:lpstr>
      <vt:lpstr>Annexure VI-B(III)</vt:lpstr>
      <vt:lpstr>Annexure-VI (C)</vt:lpstr>
      <vt:lpstr>Annexure-VI (D)</vt:lpstr>
      <vt:lpstr>Annexure-VII</vt:lpstr>
      <vt:lpstr>Annexure-VIII</vt:lpstr>
      <vt:lpstr>Annexure-IX  (2)</vt:lpstr>
      <vt:lpstr>Annexure-X</vt:lpstr>
      <vt:lpstr>Annexure-XI (2)</vt:lpstr>
      <vt:lpstr>Annexure-XII (A)</vt:lpstr>
      <vt:lpstr>Annexure-XII (B)</vt:lpstr>
      <vt:lpstr>Annexure-XII (C) (2)</vt:lpstr>
      <vt:lpstr>Annexure-XIII (A)</vt:lpstr>
      <vt:lpstr>Annexure-XIII (B)</vt:lpstr>
      <vt:lpstr>Annexure-XIII (C)</vt:lpstr>
      <vt:lpstr>Annexure- XIV  (2)</vt:lpstr>
      <vt:lpstr>Annexure- XV</vt:lpstr>
      <vt:lpstr>Annexure-XVI</vt:lpstr>
      <vt:lpstr>Annexure XVI A</vt:lpstr>
      <vt:lpstr>Annexure-XVII</vt:lpstr>
      <vt:lpstr>Annexure-XVIII</vt:lpstr>
      <vt:lpstr>Annexure-XIX</vt:lpstr>
      <vt:lpstr>Sheet5</vt:lpstr>
      <vt:lpstr>'Annexure VI(A)'!DTPS_ANX</vt:lpstr>
      <vt:lpstr>'Annexure  VI-B(II)'!Print_Area</vt:lpstr>
      <vt:lpstr>'Annexure VI- (B-1)f'!Print_Area</vt:lpstr>
      <vt:lpstr>'Annexure-I SH 1-4'!Print_Area</vt:lpstr>
      <vt:lpstr>'Annexure-I SH 2-4'!Print_Area</vt:lpstr>
      <vt:lpstr>'Annexure-I SH 3-4'!Print_Area</vt:lpstr>
      <vt:lpstr>'Annexure-I SH 4-4 f'!Print_Area</vt:lpstr>
      <vt:lpstr>'Annexure-II SH 1-3'!Print_Area</vt:lpstr>
      <vt:lpstr>'Annexure-II SH 2-3 '!Print_Area</vt:lpstr>
      <vt:lpstr>'Annexure-III SH 1-3  '!Print_Area</vt:lpstr>
      <vt:lpstr>'Annexure-VA (2)'!Print_Area</vt:lpstr>
      <vt:lpstr>'Annexure-VB (2)'!Print_Area</vt:lpstr>
      <vt:lpstr>'DTPS-Anx-IV '!Print_Area</vt:lpstr>
      <vt:lpstr>'Transmission-Index'!Print_Area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2018-05-31T06:32:28Z</dcterms:modified>
</cp:coreProperties>
</file>